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vordelic/Downloads/"/>
    </mc:Choice>
  </mc:AlternateContent>
  <xr:revisionPtr revIDLastSave="0" documentId="8_{0C8DDE0C-A7CD-B84A-9D05-480331202A93}" xr6:coauthVersionLast="47" xr6:coauthVersionMax="47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460" windowWidth="28800" windowHeight="15840" tabRatio="599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AKT!$A$3:$J$341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2" hidden="1">prihodi!$A$1:$F$104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D37" i="35"/>
  <c r="D34" i="35"/>
  <c r="D32" i="35"/>
  <c r="D31" i="35"/>
  <c r="D30" i="35"/>
  <c r="D29" i="35"/>
  <c r="D28" i="35"/>
  <c r="D21" i="35"/>
  <c r="D17" i="35"/>
  <c r="D16" i="35"/>
  <c r="D15" i="35"/>
  <c r="D14" i="35"/>
  <c r="D13" i="35"/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B15" i="4" l="1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E10" i="35" l="1"/>
  <c r="E26" i="35"/>
  <c r="D26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F7" i="38"/>
  <c r="F13" i="36" s="1"/>
  <c r="I14" i="34" s="1"/>
  <c r="E7" i="38"/>
  <c r="G19" i="35"/>
  <c r="F16" i="12" s="1"/>
  <c r="F19" i="35"/>
  <c r="E16" i="12" s="1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A3" i="4" l="1"/>
  <c r="B4" i="4"/>
  <c r="B10" i="4"/>
  <c r="B3" i="17"/>
  <c r="B5" i="4"/>
  <c r="B11" i="4"/>
  <c r="A4" i="4"/>
  <c r="A10" i="4"/>
  <c r="B6" i="4"/>
  <c r="B12" i="4"/>
  <c r="A5" i="4"/>
  <c r="A11" i="4"/>
  <c r="B7" i="4"/>
  <c r="A6" i="4"/>
  <c r="A12" i="4"/>
  <c r="B13" i="4"/>
  <c r="B8" i="4"/>
  <c r="B14" i="4"/>
  <c r="A7" i="4"/>
  <c r="A13" i="4"/>
  <c r="B9" i="4"/>
  <c r="B3" i="4"/>
  <c r="A8" i="4"/>
  <c r="A14" i="4"/>
  <c r="A9" i="4"/>
  <c r="A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<sst xmlns="http://schemas.openxmlformats.org/spreadsheetml/2006/main" count="13769" uniqueCount="4867">
  <si>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</si>
  <si>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</si>
  <si>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</si>
  <si>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</si>
  <si>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</si>
  <si>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</si>
  <si>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</si>
  <si>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</si>
  <si>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</si>
  <si>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</si>
  <si>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</si>
  <si>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</si>
  <si>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</si>
  <si>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</si>
  <si>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</si>
  <si>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</si>
  <si>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</si>
  <si>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</si>
  <si>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</si>
  <si>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</si>
  <si>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</si>
  <si>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</si>
  <si>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</si>
  <si>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</si>
  <si>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</si>
  <si>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</si>
  <si>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</si>
  <si>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</si>
  <si>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</si>
  <si>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</si>
  <si>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</si>
  <si>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</si>
  <si>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</si>
  <si>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</si>
  <si>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</si>
  <si>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</si>
  <si>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</si>
  <si>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</si>
  <si>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</si>
  <si>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</si>
  <si>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</si>
  <si>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</si>
  <si>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</si>
  <si>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</si>
  <si>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</si>
  <si>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</si>
  <si>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</si>
  <si>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</si>
  <si>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</si>
  <si>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</si>
  <si>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</si>
  <si>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</si>
  <si>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</si>
  <si>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</si>
  <si>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</si>
  <si>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</si>
  <si>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</si>
  <si>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</si>
  <si>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</si>
  <si>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</si>
  <si>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</si>
  <si>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</si>
  <si>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</si>
  <si>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</si>
  <si>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</si>
  <si>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</si>
  <si>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</si>
  <si>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</si>
  <si>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</si>
  <si>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</si>
  <si>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</si>
  <si>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</si>
  <si>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</si>
  <si>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</si>
  <si>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</si>
  <si>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</si>
  <si>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</si>
  <si>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</si>
  <si>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</si>
  <si>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</si>
  <si>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</si>
  <si>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</si>
  <si>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</si>
  <si>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</si>
  <si>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</si>
  <si>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</si>
  <si>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</si>
  <si>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</si>
  <si>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</si>
  <si>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</si>
  <si>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</si>
  <si>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</si>
  <si>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</si>
  <si>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</si>
  <si>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</si>
  <si>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</si>
  <si>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</si>
  <si>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</si>
  <si>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</si>
  <si>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</si>
  <si>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</si>
  <si>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</si>
  <si>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</si>
  <si>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</si>
  <si>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</si>
  <si>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</si>
  <si>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</si>
  <si>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</si>
  <si>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</si>
  <si>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</si>
  <si>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</si>
  <si>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</si>
  <si>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</si>
  <si>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</si>
  <si>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</si>
  <si>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</si>
  <si>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</si>
  <si>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</si>
  <si>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</si>
  <si>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</si>
  <si>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</si>
  <si>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</si>
  <si>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</si>
  <si>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</si>
  <si>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</si>
  <si>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</si>
  <si>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</si>
  <si>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</si>
  <si>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</si>
  <si>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</si>
  <si>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</si>
  <si>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</si>
  <si>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</si>
  <si>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</si>
  <si>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</si>
  <si>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</si>
  <si>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</si>
  <si>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</si>
  <si>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</si>
  <si>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</si>
  <si>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</si>
  <si>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</si>
  <si>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</si>
  <si>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</si>
  <si>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</si>
  <si>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</si>
  <si>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</si>
  <si>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</si>
  <si>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</si>
  <si>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</si>
  <si>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</si>
  <si>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</si>
  <si>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</si>
  <si>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</si>
  <si>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</si>
  <si>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</si>
  <si>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</si>
  <si>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</si>
  <si>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</si>
  <si>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</si>
  <si>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</si>
  <si>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</si>
  <si>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</si>
  <si>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</si>
  <si>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</si>
  <si>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</si>
  <si>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</si>
  <si>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</si>
  <si>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</si>
  <si>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</si>
  <si>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</si>
  <si>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</si>
  <si>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</si>
  <si>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</si>
  <si>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</si>
  <si>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</si>
  <si>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</si>
  <si>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</si>
  <si>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</si>
  <si>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</si>
  <si>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</si>
  <si>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</si>
  <si>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</si>
  <si>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</si>
  <si>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</si>
  <si>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</si>
  <si>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</si>
  <si>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</si>
  <si>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</si>
  <si>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</si>
  <si>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</si>
  <si>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</si>
  <si>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</si>
  <si>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</si>
  <si>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</si>
  <si>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</si>
  <si>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</si>
  <si>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</si>
  <si>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</si>
  <si>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</si>
  <si>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</si>
  <si>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</si>
  <si>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</si>
  <si>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</si>
  <si>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</si>
  <si>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</si>
  <si>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</si>
  <si>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</si>
  <si>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</si>
  <si>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</si>
  <si>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</si>
  <si>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</si>
  <si>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</si>
  <si>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</si>
  <si>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</si>
  <si>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</si>
  <si>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</si>
  <si>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</si>
  <si>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</si>
  <si>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</si>
  <si>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</si>
  <si>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</si>
  <si>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</si>
  <si>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</si>
  <si>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</si>
  <si>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</si>
  <si>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</si>
  <si>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</si>
  <si>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</si>
  <si>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</si>
  <si>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</si>
  <si>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</si>
  <si>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</si>
  <si>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</si>
  <si>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</si>
  <si>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</si>
  <si>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</si>
  <si>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</si>
  <si>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</si>
  <si>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</si>
  <si>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</si>
  <si>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</si>
  <si>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</si>
  <si>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</si>
  <si>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</si>
  <si>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</si>
  <si>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</si>
  <si>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</si>
  <si>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</si>
  <si>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</si>
  <si>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</si>
  <si>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</si>
  <si>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</si>
  <si>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</si>
  <si>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</si>
  <si>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</si>
  <si>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</si>
  <si>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</si>
  <si>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</si>
  <si>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</si>
  <si>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</si>
  <si>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</si>
  <si>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</si>
  <si>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</si>
  <si>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</si>
  <si>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</si>
  <si>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</si>
  <si>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</si>
  <si>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</si>
  <si>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</si>
  <si>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</si>
  <si>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</si>
  <si>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</si>
  <si>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</si>
  <si>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</si>
  <si>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</si>
  <si>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</si>
  <si>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</si>
  <si>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</si>
  <si>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</si>
  <si>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</si>
  <si>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</si>
  <si>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</si>
  <si>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</si>
  <si>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</si>
  <si>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</si>
  <si>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</si>
  <si>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</si>
  <si>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</si>
  <si>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</si>
  <si>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</si>
  <si>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</si>
  <si>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</si>
  <si>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</si>
  <si>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</si>
  <si>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</si>
  <si>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</si>
  <si>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</si>
  <si>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</si>
  <si>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</si>
  <si>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</si>
  <si>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</si>
  <si>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</si>
  <si>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</si>
  <si>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</si>
  <si>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</si>
  <si>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</si>
  <si>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</si>
  <si>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</si>
  <si>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</si>
  <si>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</si>
  <si>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</si>
  <si>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</si>
  <si>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</si>
  <si>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</si>
  <si>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</si>
  <si>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</si>
  <si>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</si>
  <si>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</si>
  <si>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</si>
  <si>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</si>
  <si>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</si>
  <si>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</si>
  <si>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</si>
  <si>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</si>
  <si>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</si>
  <si>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</si>
  <si>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</si>
  <si>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</si>
  <si>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</si>
  <si>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</si>
  <si>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</si>
  <si>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</si>
  <si>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</si>
  <si>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</si>
  <si>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</si>
  <si>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</si>
  <si>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</si>
  <si>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</si>
  <si>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</si>
  <si>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</si>
  <si>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</si>
  <si>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</si>
  <si>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</si>
  <si>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</si>
  <si>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</si>
  <si>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</si>
  <si>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</si>
  <si>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</si>
  <si>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</si>
  <si>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</si>
  <si>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</si>
  <si>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</si>
  <si>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</si>
  <si>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</si>
  <si>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</si>
  <si>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</si>
  <si>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</si>
  <si>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</si>
  <si>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</si>
  <si>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</si>
  <si>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</si>
  <si>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</si>
  <si>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</si>
  <si>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</si>
  <si>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</si>
  <si>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</si>
  <si>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</si>
  <si>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</si>
  <si>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</si>
  <si>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</si>
  <si>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</si>
  <si>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</si>
  <si>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</si>
  <si>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</si>
  <si>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</si>
  <si>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</si>
  <si>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</si>
  <si>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</si>
  <si>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</si>
  <si>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</si>
  <si>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</si>
  <si>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</si>
  <si>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</si>
  <si>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</si>
  <si>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</si>
  <si>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</si>
  <si>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</si>
  <si>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</si>
  <si>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</si>
  <si>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</si>
  <si>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</si>
  <si>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</si>
  <si>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</si>
  <si>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</si>
  <si>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</si>
  <si>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</si>
  <si>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</si>
  <si>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</si>
  <si>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</si>
  <si>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</si>
  <si>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</si>
  <si>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</si>
  <si>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</si>
  <si>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</si>
  <si>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</si>
  <si>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</si>
  <si>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</si>
  <si>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</si>
  <si>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</si>
  <si>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</si>
  <si>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</si>
  <si>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</si>
  <si>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</si>
  <si>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</si>
  <si>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</si>
  <si>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</si>
  <si>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</si>
  <si>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</si>
  <si>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</si>
  <si>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</si>
  <si>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</si>
  <si>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</si>
  <si>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</si>
  <si>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</si>
  <si>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</si>
  <si>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</si>
  <si>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</si>
  <si>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</si>
  <si>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</si>
  <si>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</si>
  <si>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</si>
  <si>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</si>
  <si>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</si>
  <si>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</si>
  <si>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</si>
  <si>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</si>
  <si>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</si>
  <si>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</si>
  <si>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</si>
  <si>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</si>
  <si>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</si>
  <si>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</si>
  <si>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</si>
  <si>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</si>
  <si>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</si>
  <si>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</si>
  <si>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</si>
  <si>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</si>
  <si>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</si>
  <si>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</si>
  <si>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</si>
  <si>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</si>
  <si>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</si>
  <si>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</si>
  <si>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</si>
  <si>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</si>
  <si>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</si>
  <si>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</si>
  <si>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</si>
  <si>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</si>
  <si>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</si>
  <si>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</si>
  <si>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</si>
  <si>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</si>
  <si>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</si>
  <si>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</si>
  <si>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</si>
  <si>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</si>
  <si>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</si>
  <si>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</si>
  <si>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</si>
  <si>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</si>
  <si>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</si>
  <si>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</si>
  <si>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</si>
  <si>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</si>
  <si>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</si>
  <si>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</si>
  <si>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</si>
  <si>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</si>
  <si>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</si>
  <si>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</si>
  <si>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</si>
  <si>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</si>
  <si>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</si>
  <si>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</si>
  <si>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</si>
  <si>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</si>
  <si>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</si>
  <si>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</si>
  <si>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</si>
  <si>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</si>
  <si>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</si>
  <si>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</si>
  <si>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</si>
  <si>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</si>
  <si>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</si>
  <si>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</si>
  <si>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</si>
  <si>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</si>
  <si>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</si>
  <si>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</si>
  <si>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</si>
  <si>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</si>
  <si>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</si>
  <si>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</si>
  <si>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</si>
  <si>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</si>
  <si>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</si>
  <si>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</si>
  <si>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</si>
  <si>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</si>
  <si>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</si>
  <si>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</si>
  <si>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</si>
  <si>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</si>
  <si>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</si>
  <si>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</si>
  <si>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</si>
  <si>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</si>
  <si>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</si>
  <si>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</si>
  <si>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</si>
  <si>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</si>
  <si>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</si>
  <si>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</si>
  <si>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</si>
  <si>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</si>
  <si>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</si>
  <si>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</si>
  <si>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</si>
  <si>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</si>
  <si>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</si>
  <si>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</si>
  <si>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</si>
  <si>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</si>
  <si>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</si>
  <si>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</si>
  <si>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</si>
  <si>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</si>
  <si>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</si>
  <si>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</si>
  <si>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</si>
  <si>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</si>
  <si>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</si>
  <si>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</si>
  <si>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</si>
  <si>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</si>
  <si>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</si>
  <si>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</si>
  <si>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</si>
  <si>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</si>
  <si>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</si>
  <si>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</si>
  <si>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</si>
  <si>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</si>
  <si>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</si>
  <si>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</si>
  <si>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</si>
  <si>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</si>
  <si>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</si>
  <si>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</si>
  <si>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</si>
  <si>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</si>
  <si>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</si>
  <si>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</si>
  <si>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</si>
  <si>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</si>
  <si>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</si>
  <si>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</si>
  <si>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</si>
  <si>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</si>
  <si>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</si>
  <si>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</si>
  <si>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</si>
  <si>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</si>
  <si>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</si>
  <si>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</si>
  <si>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</si>
  <si>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</si>
  <si>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</si>
  <si>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</si>
  <si>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</si>
  <si>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</si>
  <si>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</si>
  <si>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</si>
  <si>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</si>
  <si>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</si>
  <si>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</si>
  <si>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</si>
  <si>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</si>
  <si>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</si>
  <si>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</si>
  <si>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</si>
  <si>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</si>
  <si>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</si>
  <si>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</si>
  <si>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</si>
  <si>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</si>
  <si>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</si>
  <si>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</si>
  <si>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</si>
  <si>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</si>
  <si>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</si>
  <si>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</si>
  <si>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</si>
  <si>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</si>
  <si>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</si>
  <si>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</si>
  <si>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</si>
  <si>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</si>
  <si>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</si>
  <si>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</si>
  <si>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</si>
  <si>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</si>
  <si>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</si>
  <si>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</si>
  <si>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</si>
  <si>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</si>
  <si>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</si>
  <si>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</si>
  <si>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</si>
  <si>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</si>
  <si>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</si>
  <si>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</si>
  <si>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</si>
  <si>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</si>
  <si>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</si>
  <si>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</si>
  <si>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</si>
  <si>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</si>
  <si>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</si>
  <si>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</si>
  <si>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</si>
  <si>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</si>
  <si>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</si>
  <si>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</si>
  <si>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</si>
  <si>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</si>
  <si>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</si>
  <si>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</si>
  <si>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</si>
  <si>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</si>
  <si>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</si>
  <si>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</si>
  <si>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</si>
  <si>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</si>
  <si>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</si>
  <si>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</si>
  <si>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</si>
  <si>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</si>
  <si>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</si>
  <si>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</si>
  <si>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</si>
  <si>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</si>
  <si>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</si>
  <si>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</si>
  <si>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</si>
  <si>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</si>
  <si>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</si>
  <si>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</si>
  <si>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</si>
  <si>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</si>
  <si>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</si>
  <si>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</si>
  <si>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</si>
  <si>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</si>
  <si>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</si>
  <si>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</si>
  <si>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</si>
  <si>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</si>
  <si>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</si>
  <si>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</si>
  <si>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</si>
  <si>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</si>
  <si>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</si>
  <si>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</si>
  <si>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</si>
  <si>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</si>
  <si>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</si>
  <si>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</si>
  <si>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</si>
  <si>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</si>
  <si>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</si>
  <si>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</si>
  <si>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</si>
  <si>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</si>
  <si>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</si>
  <si>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</si>
  <si>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</si>
  <si>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</si>
  <si>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</si>
  <si>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</si>
  <si>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</si>
  <si>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</si>
  <si>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</si>
  <si>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</si>
  <si>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</si>
  <si>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</si>
  <si>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</si>
  <si>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</si>
  <si>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</si>
  <si>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</si>
  <si>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</si>
  <si>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</si>
  <si>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</si>
  <si>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</si>
  <si>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</si>
  <si>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</si>
  <si>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</si>
  <si>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</si>
  <si>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</si>
  <si>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</si>
  <si>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</si>
  <si>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</si>
  <si>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</si>
  <si>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</si>
  <si>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</si>
  <si>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</si>
  <si>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</si>
  <si>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</si>
  <si>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</si>
  <si>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</si>
  <si>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</si>
  <si>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</si>
  <si>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</si>
  <si>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</si>
  <si>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</si>
  <si>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</si>
  <si>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</si>
  <si>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</si>
  <si>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</si>
  <si>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</si>
  <si>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</si>
  <si>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</si>
  <si>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</si>
  <si>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</si>
  <si>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</si>
  <si>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</si>
  <si>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</si>
  <si>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</si>
  <si>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</si>
  <si>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</si>
  <si>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</si>
  <si>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</si>
  <si>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</si>
  <si>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</si>
  <si>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</si>
  <si>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</si>
  <si>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</si>
  <si>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</si>
  <si>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</si>
  <si>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</si>
  <si>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</si>
  <si>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</si>
  <si>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</si>
  <si>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</si>
  <si>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</si>
  <si>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</si>
  <si>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</si>
  <si>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</si>
  <si>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</si>
  <si>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</si>
  <si>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</si>
  <si>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</si>
  <si>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</si>
  <si>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</si>
  <si>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</si>
  <si>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</si>
  <si>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</si>
  <si>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</si>
  <si>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</si>
  <si>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</si>
  <si>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</si>
  <si>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</si>
  <si>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</si>
  <si>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</si>
  <si>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</si>
  <si>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</si>
  <si>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</si>
  <si>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</si>
  <si>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</si>
  <si>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</si>
  <si>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</si>
  <si>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</si>
  <si>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</si>
  <si>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</si>
  <si>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</si>
  <si>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</si>
  <si>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</si>
  <si>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</si>
  <si>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</si>
  <si>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</si>
  <si>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</si>
  <si>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</si>
  <si>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</si>
  <si>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</si>
  <si>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</si>
  <si>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</si>
  <si>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</si>
  <si>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</si>
  <si>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</si>
  <si>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</si>
  <si>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</si>
  <si>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</si>
  <si>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</si>
  <si>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</si>
  <si>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</si>
  <si>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</si>
  <si>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</si>
  <si>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</si>
  <si>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</si>
  <si>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</si>
  <si>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</si>
  <si>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</si>
  <si>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</si>
  <si>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</si>
  <si>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</si>
  <si>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</si>
  <si>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</si>
  <si>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</si>
  <si>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</si>
  <si>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</si>
  <si>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</si>
  <si>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</si>
  <si>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</si>
  <si>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</si>
  <si>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</si>
  <si>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</si>
  <si>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</si>
  <si>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</si>
  <si>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</si>
  <si>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</si>
  <si>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</si>
  <si>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</si>
  <si>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</si>
  <si>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</si>
  <si>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</si>
  <si>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</si>
  <si>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</si>
  <si>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</si>
  <si>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</si>
  <si>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</si>
  <si>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</si>
  <si>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</si>
  <si>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</si>
  <si>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</si>
  <si>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</si>
  <si>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</si>
  <si>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</si>
  <si>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</si>
  <si>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</si>
  <si>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</si>
  <si>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</si>
  <si>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</si>
  <si>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</si>
  <si>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</si>
  <si>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</si>
  <si>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</si>
  <si>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</si>
  <si>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</si>
  <si>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</si>
  <si>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</si>
  <si>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</si>
  <si>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</si>
  <si>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</si>
  <si>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</si>
  <si>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</si>
  <si>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</si>
  <si>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</si>
  <si>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</si>
  <si>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</si>
  <si>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</si>
  <si>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</si>
  <si>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</si>
  <si>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</si>
  <si>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</si>
  <si>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</si>
  <si>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</si>
  <si>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</si>
  <si>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</si>
  <si>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</si>
  <si>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</si>
  <si>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</si>
  <si>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</si>
  <si>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</si>
  <si>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</si>
  <si>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</si>
  <si>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</si>
  <si>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</si>
  <si>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</si>
  <si>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</si>
  <si>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</si>
  <si>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</si>
  <si>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</si>
  <si>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</si>
  <si>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</si>
  <si>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</si>
  <si>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</si>
  <si>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</si>
  <si>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</si>
  <si>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</si>
  <si>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</si>
  <si>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</si>
  <si>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</si>
  <si>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</si>
  <si>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</si>
  <si>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</si>
  <si>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</si>
  <si>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</si>
  <si>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</si>
  <si>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</si>
  <si>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</si>
  <si>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</si>
  <si>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</si>
  <si>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</si>
  <si>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</si>
  <si>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</si>
  <si>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</si>
  <si>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</si>
  <si>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</si>
  <si>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</si>
  <si>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</si>
  <si>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</si>
  <si>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</si>
  <si>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</si>
  <si>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</si>
  <si>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</si>
  <si>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</si>
  <si>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</si>
  <si>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</si>
  <si>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</si>
  <si>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</si>
  <si>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</si>
  <si>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</si>
  <si>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</si>
  <si>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</si>
  <si>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</si>
  <si>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</si>
  <si>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</si>
  <si>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</si>
  <si>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</si>
  <si>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</si>
  <si>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</si>
  <si>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</si>
  <si>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</si>
  <si>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</si>
  <si>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</si>
  <si>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</si>
  <si>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</si>
  <si>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</si>
  <si>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</si>
  <si>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</si>
  <si>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</si>
  <si>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</si>
  <si>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</si>
  <si>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</si>
  <si>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</si>
  <si>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</si>
  <si>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</si>
  <si>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</si>
  <si>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</si>
  <si>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</si>
  <si>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</si>
  <si>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</si>
  <si>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</si>
  <si>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</si>
  <si>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</si>
  <si>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</si>
  <si>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</si>
  <si>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</si>
  <si>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</si>
  <si>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</si>
  <si>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</si>
  <si>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</si>
  <si>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</si>
  <si>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</si>
  <si>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</si>
  <si>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</si>
  <si>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</si>
  <si>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</si>
  <si>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</si>
  <si>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</si>
  <si>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</si>
  <si>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</si>
  <si>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</si>
  <si>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</si>
  <si>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</si>
  <si>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</si>
  <si>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</si>
  <si>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</si>
  <si>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</si>
  <si>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</si>
  <si>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</si>
  <si>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</si>
  <si>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</si>
  <si>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</si>
  <si>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</si>
  <si>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</si>
  <si>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</si>
  <si>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</si>
  <si>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</si>
  <si>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</si>
  <si>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</si>
  <si>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</si>
  <si>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</si>
  <si>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</si>
  <si>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</si>
  <si>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</si>
  <si>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</si>
  <si>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</si>
  <si>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</si>
  <si>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</si>
  <si>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</si>
  <si>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</si>
  <si>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</si>
  <si>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</si>
  <si>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</si>
  <si>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</si>
  <si>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</si>
  <si>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</si>
  <si>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</si>
  <si>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</si>
  <si>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</si>
  <si>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</si>
  <si>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</si>
  <si>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</si>
  <si>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</si>
  <si>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</si>
  <si>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</si>
  <si>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</si>
  <si>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</si>
  <si>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</si>
  <si>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</si>
  <si>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</si>
  <si>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</si>
  <si>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</si>
  <si>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</si>
  <si>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</si>
  <si>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</si>
  <si>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</si>
  <si>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</si>
  <si>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</si>
  <si>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</si>
  <si>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</si>
  <si>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</si>
  <si>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</si>
  <si>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</si>
  <si>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</si>
  <si>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</si>
  <si>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</si>
  <si>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</si>
  <si>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</si>
  <si>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</si>
  <si>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</si>
  <si>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</si>
  <si>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</si>
  <si>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</si>
  <si>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</si>
  <si>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</si>
  <si>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</si>
  <si>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</si>
  <si>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</si>
  <si>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</si>
  <si>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</si>
  <si>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</si>
  <si>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</si>
  <si>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</si>
  <si>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</si>
  <si>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</si>
  <si>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</si>
  <si>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</si>
  <si>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</si>
  <si>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</si>
  <si>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</si>
  <si>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</si>
  <si>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</si>
  <si>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</si>
  <si>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</si>
  <si>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</si>
  <si>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</si>
  <si>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</si>
  <si>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</si>
  <si>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</si>
  <si>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</si>
  <si>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</si>
  <si>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</si>
  <si>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</si>
  <si>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</si>
  <si>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</si>
  <si>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</si>
  <si>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</si>
  <si>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</si>
  <si>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</si>
  <si>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</si>
  <si>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</si>
  <si>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</si>
  <si>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</si>
  <si>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</si>
  <si>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</si>
  <si>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</si>
  <si>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</si>
  <si>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</si>
  <si>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</si>
  <si>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</si>
  <si>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</si>
  <si>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</si>
  <si>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</si>
  <si>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</si>
  <si>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</si>
  <si>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</si>
  <si>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</si>
  <si>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</si>
  <si>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</si>
  <si>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</si>
  <si>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</si>
  <si>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</si>
  <si>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</si>
  <si>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</si>
  <si>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</si>
  <si>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</si>
  <si>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</si>
  <si>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</si>
  <si>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</si>
  <si>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</si>
  <si>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</si>
  <si>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</si>
  <si>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</si>
  <si>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</si>
  <si>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</si>
  <si>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</si>
  <si>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</si>
  <si>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</si>
  <si>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</si>
  <si>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</si>
  <si>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</si>
  <si>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</si>
  <si>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</si>
  <si>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</si>
  <si>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</si>
  <si>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</si>
  <si>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</si>
  <si>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</si>
  <si>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</si>
  <si>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</si>
  <si>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</si>
  <si>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</si>
  <si>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</si>
  <si>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</si>
  <si>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</si>
  <si>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</si>
  <si>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</si>
  <si>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</si>
  <si>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</si>
  <si>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</si>
  <si>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</si>
  <si>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</si>
  <si>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</si>
  <si>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</si>
  <si>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</si>
  <si>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</si>
  <si>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</si>
  <si>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</si>
  <si>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</si>
  <si>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</si>
  <si>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</si>
  <si>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</si>
  <si>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</si>
  <si>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</si>
  <si>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</si>
  <si>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</si>
  <si>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</si>
  <si>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</si>
  <si>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</si>
  <si>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</si>
  <si>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</si>
  <si>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</si>
  <si>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</si>
  <si>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</si>
  <si>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</si>
  <si>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</si>
  <si>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</si>
  <si>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</si>
  <si>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</si>
  <si>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</si>
  <si>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</si>
  <si>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</si>
  <si>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</si>
  <si>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</si>
  <si>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</si>
  <si>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</si>
  <si>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</si>
  <si>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</si>
  <si>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</si>
  <si>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</si>
  <si>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</si>
  <si>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</si>
  <si>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</si>
  <si>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</si>
  <si>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</si>
  <si>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</si>
  <si>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</si>
  <si>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</si>
  <si>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</si>
  <si>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</si>
  <si>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</si>
  <si>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</si>
  <si>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</si>
  <si>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</si>
  <si>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</si>
  <si>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</si>
  <si>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</si>
  <si>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</si>
  <si>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</si>
  <si>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</si>
  <si>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</si>
  <si>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</si>
  <si>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</si>
  <si>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</si>
  <si>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</si>
  <si>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</si>
  <si>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</si>
  <si>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</si>
  <si>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</si>
  <si>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</si>
  <si>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</si>
  <si>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</si>
  <si>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</si>
  <si>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</si>
  <si>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</si>
  <si>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</si>
  <si>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</si>
  <si>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</si>
  <si>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</si>
  <si>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</si>
  <si>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</si>
  <si>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</si>
  <si>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</si>
  <si>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</si>
  <si>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</si>
  <si>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</si>
  <si>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</si>
  <si>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</si>
  <si>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</si>
  <si>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</si>
  <si>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</si>
  <si>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</si>
  <si>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</si>
  <si>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</si>
  <si>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</si>
  <si>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</si>
  <si>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</si>
  <si>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</si>
  <si>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</si>
  <si>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</si>
  <si>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</si>
  <si>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</si>
  <si>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</si>
  <si>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</si>
  <si>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</si>
  <si>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</si>
  <si>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</si>
  <si>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</si>
  <si>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</si>
  <si>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</si>
  <si>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</si>
  <si>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</si>
  <si>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</si>
  <si>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</si>
  <si>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</si>
  <si>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</si>
  <si>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</si>
  <si>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</si>
  <si>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</si>
  <si>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</si>
  <si>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</si>
  <si>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</si>
  <si>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</si>
  <si>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</si>
  <si>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</si>
  <si>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</si>
  <si>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</si>
  <si>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</si>
  <si>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</si>
  <si>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</si>
  <si>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</si>
  <si>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</si>
  <si>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</si>
  <si>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</si>
  <si>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</si>
  <si>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</si>
  <si>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</si>
  <si>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</si>
  <si>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</si>
  <si>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</si>
  <si>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</si>
  <si>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</si>
  <si>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</si>
  <si>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</si>
  <si>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</si>
  <si>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</si>
  <si>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</si>
  <si>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</si>
  <si>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</si>
  <si>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</si>
  <si>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</si>
  <si>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</si>
  <si>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</si>
  <si>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</si>
  <si>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</si>
  <si>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</si>
  <si>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</si>
  <si>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</si>
  <si>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</si>
  <si>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</si>
  <si>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</si>
  <si>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</si>
  <si>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</si>
  <si>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</si>
  <si>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</si>
  <si>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</si>
  <si>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</si>
  <si>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</si>
  <si>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</si>
  <si>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</si>
  <si>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</si>
  <si>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</si>
  <si>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</si>
  <si>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</si>
  <si>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</si>
  <si>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</si>
  <si>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</si>
  <si>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</si>
  <si>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</si>
  <si>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</si>
  <si>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</si>
  <si>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</si>
  <si>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</si>
  <si>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</si>
  <si>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</si>
  <si>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</si>
  <si>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</si>
  <si>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</si>
  <si>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</si>
  <si>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</si>
  <si>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</si>
  <si>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</si>
  <si>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</si>
  <si>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</si>
  <si>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</si>
  <si>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</si>
  <si>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</si>
  <si>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</si>
  <si>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</si>
  <si>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</si>
  <si>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</si>
  <si>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</si>
  <si>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</si>
  <si>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</si>
  <si>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</si>
  <si>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</si>
  <si>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</si>
  <si>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</si>
  <si>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</si>
  <si>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</si>
  <si>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</si>
  <si>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</si>
  <si>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</si>
  <si>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</si>
  <si>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</si>
  <si>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</si>
  <si>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</si>
  <si>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</si>
  <si>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</si>
  <si>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</si>
  <si>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</si>
  <si>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</si>
  <si>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</si>
  <si>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</si>
  <si>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</si>
  <si>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</si>
  <si>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</si>
  <si>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</si>
  <si>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</si>
  <si>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</si>
  <si>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</si>
  <si>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</si>
  <si>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</si>
  <si>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</si>
  <si>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</si>
  <si>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</si>
  <si>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</si>
  <si>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</si>
  <si>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</si>
  <si>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</si>
  <si>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</si>
  <si>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</si>
  <si>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</si>
  <si>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</si>
  <si>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</si>
  <si>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</si>
  <si>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</si>
  <si>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</si>
  <si>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</si>
  <si>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</si>
  <si>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</si>
  <si>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</si>
  <si>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</si>
  <si>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</si>
  <si>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</si>
  <si>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</si>
  <si>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</si>
  <si>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</si>
  <si>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</si>
  <si>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</si>
  <si>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</si>
  <si>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</si>
  <si>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</si>
  <si>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</si>
  <si>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</si>
  <si>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</si>
  <si>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</si>
  <si>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</si>
  <si>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</si>
  <si>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</si>
  <si>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</si>
  <si>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</si>
  <si>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</si>
  <si>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</si>
  <si>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</si>
  <si>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</si>
  <si>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</si>
  <si>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</si>
  <si>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</si>
  <si>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</si>
  <si>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</si>
  <si>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</si>
  <si>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</si>
  <si>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</si>
  <si>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</si>
  <si>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</si>
  <si>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</si>
  <si>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</si>
  <si>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</si>
  <si>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</si>
  <si>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</si>
  <si>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</si>
  <si>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</si>
  <si>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</si>
  <si>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</si>
  <si>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</si>
  <si>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</si>
  <si>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</si>
  <si>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</si>
  <si>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</si>
  <si>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</si>
  <si>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</si>
  <si>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</si>
  <si>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</si>
  <si>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</si>
  <si>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</si>
  <si>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</si>
  <si>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</si>
  <si>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</si>
  <si>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</si>
  <si>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</si>
  <si>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</si>
  <si>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</si>
  <si>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</si>
  <si>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</si>
  <si>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</si>
  <si>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</si>
  <si>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</si>
  <si>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</si>
  <si>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</si>
  <si>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</si>
  <si>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</si>
  <si>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</si>
  <si>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</si>
  <si>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</si>
  <si>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</si>
  <si>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</si>
  <si>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</si>
  <si>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</si>
  <si>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</si>
  <si>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</si>
  <si>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</si>
  <si>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</si>
  <si>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</si>
  <si>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</si>
  <si>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</si>
  <si>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</si>
  <si>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</si>
  <si>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</si>
  <si>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</si>
  <si>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</si>
  <si>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</si>
  <si>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</si>
  <si>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</si>
  <si>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</si>
  <si>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</si>
  <si>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</si>
  <si>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</si>
  <si>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</si>
  <si>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</si>
  <si>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</si>
  <si>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</si>
  <si>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</si>
  <si>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</si>
  <si>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</si>
  <si>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</si>
  <si>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</si>
  <si>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</si>
  <si>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</si>
  <si>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</si>
  <si>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</si>
  <si>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</si>
  <si>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</si>
  <si>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</si>
  <si>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</si>
  <si>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</si>
  <si>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</si>
  <si>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</si>
  <si>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</si>
  <si>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</si>
  <si>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</si>
  <si>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</si>
  <si>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</si>
  <si>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</si>
  <si>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</si>
  <si>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</si>
  <si>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</si>
  <si>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</si>
  <si>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</si>
  <si>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</si>
  <si>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</si>
  <si>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</si>
  <si>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</si>
  <si>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</si>
  <si>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</si>
  <si>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</si>
  <si>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</si>
  <si>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</si>
  <si>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</si>
  <si>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</si>
  <si>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</si>
  <si>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</si>
  <si>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</si>
  <si>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</si>
  <si>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</si>
  <si>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</si>
  <si>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</si>
  <si>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</si>
  <si>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</si>
  <si>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</si>
  <si>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</si>
  <si>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</si>
  <si>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</si>
  <si>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</si>
  <si>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</si>
  <si>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</si>
  <si>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</si>
  <si>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</si>
  <si>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</si>
  <si>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</si>
  <si>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</si>
  <si>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</si>
  <si>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</si>
  <si>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</si>
  <si>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</si>
  <si>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</si>
  <si>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</si>
  <si>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</si>
  <si>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</si>
  <si>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</si>
  <si>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</si>
  <si>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</si>
  <si>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</si>
  <si>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</si>
  <si>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</si>
  <si>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</si>
  <si>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</si>
  <si>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</si>
  <si>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</si>
  <si>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</si>
  <si>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</si>
  <si>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</si>
  <si>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</si>
  <si>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</si>
  <si>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</si>
  <si>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</si>
  <si>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</si>
  <si>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</si>
  <si>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</si>
  <si>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</si>
  <si>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</si>
  <si>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</si>
  <si>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</si>
  <si>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</si>
  <si>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</si>
  <si>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</si>
  <si>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</si>
  <si>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</si>
  <si>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</si>
  <si>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</si>
  <si>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</si>
  <si>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</si>
  <si>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</si>
  <si>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</si>
  <si>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</si>
  <si>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</si>
  <si>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</si>
  <si>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</si>
  <si>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</si>
  <si>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</si>
  <si>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</si>
  <si>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</si>
  <si>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</si>
  <si>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</si>
  <si>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</si>
  <si>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</si>
  <si>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</si>
  <si>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</si>
  <si>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</si>
  <si>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</si>
  <si>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</si>
  <si>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</si>
  <si>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</si>
  <si>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</si>
  <si>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</si>
  <si>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</si>
  <si>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</si>
  <si>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</si>
  <si>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</si>
  <si>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</si>
  <si>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</si>
  <si>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</si>
  <si>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</si>
  <si>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</si>
  <si>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</si>
  <si>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</si>
  <si>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</si>
  <si>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</si>
  <si>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</si>
  <si>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</si>
  <si>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</si>
  <si>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</si>
  <si>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</si>
  <si>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</si>
  <si>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</si>
  <si>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</si>
  <si>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</si>
  <si>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</si>
  <si>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</si>
  <si>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</si>
  <si>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</si>
  <si>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</si>
  <si>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</si>
  <si>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</si>
  <si>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</si>
  <si>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</si>
  <si>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</si>
  <si>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</si>
  <si>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</si>
  <si>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</si>
  <si>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</si>
  <si>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</si>
  <si>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</si>
  <si>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</si>
  <si>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</si>
  <si>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</si>
  <si>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</si>
  <si>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</si>
  <si>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</si>
  <si>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</si>
  <si>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</si>
  <si>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</si>
  <si>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</si>
  <si>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</si>
  <si>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</si>
  <si>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</si>
  <si>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</si>
  <si>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</si>
  <si>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</si>
  <si>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</si>
  <si>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</si>
  <si>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</si>
  <si>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</si>
  <si>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</si>
  <si>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</si>
  <si>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</si>
  <si>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</si>
  <si>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</si>
  <si>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</si>
  <si>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</si>
  <si>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</si>
  <si>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</si>
  <si>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</si>
  <si>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</si>
  <si>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</si>
  <si>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</si>
  <si>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</si>
  <si>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</si>
  <si>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</si>
  <si>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</si>
  <si>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</si>
  <si>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</si>
  <si>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</si>
  <si>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</si>
  <si>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</si>
  <si>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</si>
  <si>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</si>
  <si>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</si>
  <si>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</si>
  <si>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</si>
  <si>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</si>
  <si>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</si>
  <si>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</si>
  <si>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</si>
  <si>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</si>
  <si>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</si>
  <si>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</si>
  <si>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</si>
  <si>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</si>
  <si>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</si>
  <si>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</si>
  <si>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</si>
  <si>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</si>
  <si>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</si>
  <si>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</si>
  <si>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</si>
  <si>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</si>
  <si>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</si>
  <si>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</si>
  <si>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</si>
  <si>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</si>
  <si>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</si>
  <si>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</si>
  <si>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</si>
  <si>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</si>
  <si>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</si>
  <si>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</si>
  <si>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</si>
  <si>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</si>
  <si>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</si>
  <si>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</si>
  <si>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</si>
  <si>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</si>
  <si>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</si>
  <si>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</si>
  <si>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</si>
  <si>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</si>
  <si>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</si>
  <si>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</si>
  <si>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</si>
  <si>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</si>
  <si>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</si>
  <si>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</si>
  <si>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</si>
  <si>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</si>
  <si>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</si>
  <si>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</si>
  <si>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</si>
  <si>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</si>
  <si>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</si>
  <si>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</si>
  <si>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</si>
  <si>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</si>
  <si>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</si>
  <si>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</si>
  <si>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</si>
  <si>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</si>
  <si>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</si>
  <si>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</si>
  <si>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</si>
  <si>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</si>
  <si>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</si>
  <si>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</si>
  <si>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</si>
  <si>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</si>
  <si>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</si>
  <si>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</si>
  <si>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</si>
  <si>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</si>
  <si>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</si>
  <si>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</si>
  <si>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</si>
  <si>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</si>
  <si>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</si>
  <si>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</si>
  <si>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</si>
  <si>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</si>
  <si>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</si>
  <si>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</si>
  <si>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</si>
  <si>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</si>
  <si>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</si>
  <si>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</si>
  <si>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</si>
  <si>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</si>
  <si>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</si>
  <si>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</si>
  <si>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</si>
  <si>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</si>
  <si>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</si>
  <si>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</si>
  <si>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</si>
  <si>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</si>
  <si>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</si>
  <si>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</si>
  <si>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</si>
  <si>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</si>
  <si>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</si>
  <si>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</si>
  <si>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</si>
  <si>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</si>
  <si>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</si>
  <si>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</si>
  <si>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</si>
  <si>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</si>
  <si>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</si>
  <si>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</si>
  <si>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</si>
  <si>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</si>
  <si>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</si>
  <si>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</si>
  <si>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</si>
  <si>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</si>
  <si>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</si>
  <si>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</si>
  <si>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</si>
  <si>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</si>
  <si>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</si>
  <si>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</si>
  <si>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</si>
  <si>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</si>
  <si>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</si>
  <si>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</si>
  <si>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</si>
  <si>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</si>
  <si>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</si>
  <si>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</si>
  <si>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</si>
  <si>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</si>
  <si>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</si>
  <si>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</si>
  <si>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</si>
  <si>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</si>
  <si>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</si>
  <si>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</si>
  <si>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</si>
  <si>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</si>
  <si>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</si>
  <si>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</si>
  <si>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</si>
  <si>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</si>
  <si>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</si>
  <si>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</si>
  <si>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</si>
  <si>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</si>
  <si>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</si>
  <si>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</si>
  <si>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</si>
  <si>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</si>
  <si>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</si>
  <si>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</si>
  <si>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</si>
  <si>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</si>
  <si>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</si>
  <si>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</si>
  <si>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</si>
  <si>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</si>
  <si>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</si>
  <si>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</si>
  <si>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</si>
  <si>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</si>
  <si>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</si>
  <si>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</si>
  <si>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</si>
  <si>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</si>
  <si>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</si>
  <si>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</si>
  <si>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</si>
  <si>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</si>
  <si>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</si>
  <si>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</si>
  <si>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</si>
  <si>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</si>
  <si>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</si>
  <si>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</si>
  <si>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</si>
  <si>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</si>
  <si>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</si>
  <si>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</si>
  <si>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</si>
  <si>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</si>
  <si>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</si>
  <si>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</si>
  <si>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</si>
  <si>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</si>
  <si>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</si>
  <si>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</si>
  <si>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</si>
  <si>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</si>
  <si>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</si>
  <si>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</si>
  <si>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</si>
  <si>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</si>
  <si>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</si>
  <si>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</si>
  <si>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</si>
  <si>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</si>
  <si>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</si>
  <si>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</si>
  <si>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</si>
  <si>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</si>
  <si>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</si>
  <si>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</si>
  <si>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</si>
  <si>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</si>
  <si>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</si>
  <si>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</si>
  <si>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</si>
  <si>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</si>
  <si>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</si>
  <si>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</si>
  <si>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</si>
  <si>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</si>
  <si>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</si>
  <si>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</si>
  <si>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</si>
  <si>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</si>
  <si>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</si>
  <si>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</si>
  <si>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</si>
  <si>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</si>
  <si>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</si>
  <si>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</si>
  <si>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</si>
  <si>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</si>
  <si>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</si>
  <si>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</si>
  <si>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</si>
  <si>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</si>
  <si>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</si>
  <si>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</si>
  <si>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</si>
  <si>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</si>
  <si>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</si>
  <si>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</si>
  <si>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</si>
  <si>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</si>
  <si>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</si>
  <si>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</si>
  <si>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</si>
  <si>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</si>
  <si>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</si>
  <si>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</si>
  <si>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</si>
  <si>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</si>
  <si>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</si>
  <si>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</si>
  <si>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</si>
  <si>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</si>
  <si>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</si>
  <si>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</si>
  <si>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</si>
  <si>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</si>
  <si>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</si>
  <si>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</si>
  <si>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</si>
  <si>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</si>
  <si>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</si>
  <si>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</si>
  <si>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</si>
  <si>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</si>
  <si>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</si>
  <si>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</si>
  <si>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</si>
  <si>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</si>
  <si>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</si>
  <si>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</si>
  <si>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</si>
  <si>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</si>
  <si>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</si>
  <si>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</si>
  <si>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</si>
  <si>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</si>
  <si>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</si>
  <si>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</si>
  <si>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</si>
  <si>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</si>
  <si>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</si>
  <si>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</si>
  <si>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</si>
  <si>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</si>
  <si>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</si>
  <si>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</si>
  <si>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</si>
  <si>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</si>
  <si>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</si>
  <si>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</si>
  <si>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</si>
  <si>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</si>
  <si>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</si>
  <si>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</si>
  <si>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</si>
  <si>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</si>
  <si>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</si>
  <si>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</si>
  <si>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</si>
  <si>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</si>
  <si>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</si>
  <si>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</si>
  <si>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</si>
  <si>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</si>
  <si>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</si>
  <si>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</si>
  <si>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</si>
  <si>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</si>
  <si>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</si>
  <si>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</si>
  <si>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</si>
  <si>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</si>
  <si>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</si>
  <si>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</si>
  <si>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</si>
  <si>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</si>
  <si>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</si>
  <si>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</si>
  <si>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</si>
  <si>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</si>
  <si>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</si>
  <si>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</si>
  <si>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</si>
  <si>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</si>
  <si>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</si>
  <si>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</si>
  <si>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</si>
  <si>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</si>
  <si>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</si>
  <si>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</si>
  <si>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</si>
  <si>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</si>
  <si>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</si>
  <si>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</si>
  <si>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</si>
  <si>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</si>
  <si>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</si>
  <si>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</si>
  <si>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</si>
  <si>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</si>
  <si>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</si>
  <si>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</si>
  <si>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</si>
  <si>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</si>
  <si>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</si>
  <si>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</si>
  <si>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</si>
  <si>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</si>
  <si>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</si>
  <si>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</si>
  <si>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</si>
  <si>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</si>
  <si>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</si>
  <si>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</si>
  <si>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</si>
  <si>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</si>
  <si>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</si>
  <si>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</si>
  <si>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</si>
  <si>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</si>
  <si>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</si>
  <si>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</si>
  <si>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</si>
  <si>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</si>
  <si>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</si>
  <si>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</si>
  <si>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</si>
  <si>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</si>
  <si>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</si>
  <si>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</si>
  <si>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</si>
  <si>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</si>
  <si>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</si>
  <si>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</si>
  <si>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</si>
  <si>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</si>
  <si>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</si>
  <si>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</si>
  <si>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</si>
  <si>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</si>
  <si>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</si>
  <si>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</si>
  <si>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</si>
  <si>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</si>
  <si>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</si>
  <si>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</si>
  <si>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</si>
  <si>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</si>
  <si>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</si>
  <si>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</si>
  <si>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</si>
  <si>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</si>
  <si>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</si>
  <si>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</si>
  <si>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</si>
  <si>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</si>
  <si>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</si>
  <si>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</si>
  <si>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</si>
  <si>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</si>
  <si>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</si>
  <si>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</si>
  <si>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</si>
  <si>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</si>
  <si>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</si>
  <si>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</si>
  <si>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</si>
  <si>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</si>
  <si>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</si>
  <si>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</si>
  <si>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</si>
  <si>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</si>
  <si>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</si>
  <si>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</si>
  <si>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</si>
  <si>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</si>
  <si>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</si>
  <si>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</si>
  <si>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</si>
  <si>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</si>
  <si>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</si>
  <si>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</si>
  <si>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</si>
  <si>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</si>
  <si>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</si>
  <si>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</si>
  <si>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</si>
  <si>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</si>
  <si>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</si>
  <si>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</si>
  <si>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</si>
  <si>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</si>
  <si>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</si>
  <si>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</si>
  <si>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</si>
  <si>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</si>
  <si>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</si>
  <si>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</si>
  <si>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</si>
  <si>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</si>
  <si>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</si>
  <si>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</si>
  <si>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</si>
  <si>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</si>
  <si>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</si>
  <si>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</si>
  <si>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</si>
  <si>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</si>
  <si>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</si>
  <si>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</si>
  <si>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</si>
  <si>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</si>
  <si>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</si>
  <si>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</si>
  <si>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</si>
  <si>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</si>
  <si>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</si>
  <si>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</si>
  <si>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</si>
  <si>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</si>
  <si>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</si>
  <si>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</si>
  <si>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</si>
  <si>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</si>
  <si>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</si>
  <si>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</si>
  <si>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</si>
  <si>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</si>
  <si>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</si>
  <si>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</si>
  <si>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</si>
  <si>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</si>
  <si>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</si>
  <si>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</si>
  <si>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</si>
  <si>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</si>
  <si>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</si>
  <si>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</si>
  <si>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</si>
  <si>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</si>
  <si>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</si>
  <si>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</si>
  <si>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</si>
  <si>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</si>
  <si>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</si>
  <si>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</si>
  <si>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</si>
  <si>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</si>
  <si>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</si>
  <si>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</si>
  <si>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</si>
  <si>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</si>
  <si>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</si>
  <si>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</si>
  <si>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</si>
  <si>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</si>
  <si>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</si>
  <si>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</si>
  <si>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</si>
  <si>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</si>
  <si>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</si>
  <si>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</si>
  <si>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</si>
  <si>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</si>
  <si>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</si>
  <si>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</si>
  <si>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</si>
  <si>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</si>
  <si>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</si>
  <si>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</si>
  <si>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</si>
  <si>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</si>
  <si>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</si>
  <si>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</si>
  <si>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</si>
  <si>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</si>
  <si>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</si>
  <si>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</si>
  <si>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</si>
  <si>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</si>
  <si>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</si>
  <si>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</si>
  <si>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</si>
  <si>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</si>
  <si>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</si>
  <si>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</si>
  <si>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</si>
  <si>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</si>
  <si>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</si>
  <si>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</si>
  <si>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</si>
  <si>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</si>
  <si>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</si>
  <si>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</si>
  <si>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</si>
  <si>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</si>
  <si>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</si>
  <si>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</si>
  <si>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</si>
  <si>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</si>
  <si>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</si>
  <si>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</si>
  <si>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</si>
  <si>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</si>
  <si>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</si>
  <si>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</si>
  <si>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</si>
  <si>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</si>
  <si>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</si>
  <si>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</si>
  <si>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</si>
  <si>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</si>
  <si>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</si>
  <si>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</si>
  <si>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</si>
  <si>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</si>
  <si>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</si>
  <si>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</si>
  <si>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</si>
  <si>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</si>
  <si>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</si>
  <si>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</si>
  <si>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</si>
  <si>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</si>
  <si>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</si>
  <si>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</si>
  <si>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</si>
  <si>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</si>
  <si>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</si>
  <si>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</si>
  <si>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</si>
  <si>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</si>
  <si>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</si>
  <si>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</si>
  <si>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</si>
  <si>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</si>
  <si>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</si>
  <si>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</si>
  <si>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</si>
  <si>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</si>
  <si>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</si>
  <si>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</si>
  <si>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</si>
  <si>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</si>
  <si>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</si>
  <si>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</si>
  <si>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</si>
  <si>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</si>
  <si>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</si>
  <si>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</si>
  <si>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</si>
  <si>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</si>
  <si>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</si>
  <si>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</si>
  <si>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</si>
  <si>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</si>
  <si>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</si>
  <si>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</si>
  <si>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</si>
  <si>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</si>
  <si>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</si>
  <si>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</si>
  <si>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</si>
  <si>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</si>
  <si>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</si>
  <si>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</si>
  <si>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</si>
  <si>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</si>
  <si>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</si>
  <si>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</si>
  <si>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</si>
  <si>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</si>
  <si>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</si>
  <si>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</si>
  <si>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</si>
  <si>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</si>
  <si>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</si>
  <si>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</si>
  <si>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</si>
  <si>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</si>
  <si>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</si>
  <si>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</si>
  <si>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</si>
  <si>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</si>
  <si>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</si>
  <si>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</si>
  <si>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</si>
  <si>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</si>
  <si>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</si>
  <si>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</si>
  <si>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</si>
  <si>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</si>
  <si>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</si>
  <si>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</si>
  <si>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</si>
  <si>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</si>
  <si>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</si>
  <si>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</si>
  <si>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</si>
  <si>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</si>
  <si>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</si>
  <si>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</si>
  <si>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</si>
  <si>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</si>
  <si>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</si>
  <si>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</si>
  <si>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</si>
  <si>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</si>
  <si>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</si>
  <si>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</si>
  <si>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</si>
  <si>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</si>
  <si>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</si>
  <si>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</si>
  <si>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</si>
  <si>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</si>
  <si>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</si>
  <si>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</si>
  <si>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</si>
  <si>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</si>
  <si>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</si>
  <si>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</si>
  <si>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</si>
  <si>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</si>
  <si>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</si>
  <si>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</si>
  <si>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</si>
  <si>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</si>
  <si>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</si>
  <si>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</si>
  <si>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</si>
  <si>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</si>
  <si>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</si>
  <si>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</si>
  <si>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</si>
  <si>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</si>
  <si>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</si>
  <si>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</si>
  <si>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</si>
  <si>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</si>
  <si>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</si>
  <si>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</si>
  <si>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</si>
  <si>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</si>
  <si>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</si>
  <si>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</si>
  <si>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</si>
  <si>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</si>
  <si>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</si>
  <si>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</si>
  <si>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</si>
  <si>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</si>
  <si>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</si>
  <si>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</si>
  <si>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</si>
  <si>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</si>
  <si>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</si>
  <si>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</si>
  <si>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</si>
  <si>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</si>
  <si>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</si>
  <si>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</si>
  <si>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</si>
  <si>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</si>
  <si>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</si>
  <si>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</si>
  <si>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</si>
  <si>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</si>
  <si>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</si>
  <si>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</si>
  <si>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</si>
  <si>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</si>
  <si>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</si>
  <si>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</si>
  <si>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</si>
  <si>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</si>
  <si>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</si>
  <si>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</si>
  <si>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</si>
  <si>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</si>
  <si>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</si>
  <si>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</si>
  <si>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</si>
  <si>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</si>
  <si>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</si>
  <si>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</si>
  <si>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</si>
  <si>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</si>
  <si>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</si>
  <si>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</si>
  <si>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</si>
  <si>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</si>
  <si>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</si>
  <si>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</si>
  <si>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</si>
  <si>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</si>
  <si>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</si>
  <si>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</si>
  <si>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</si>
  <si>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</si>
  <si>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</si>
  <si>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</si>
  <si>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</si>
  <si>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</si>
  <si>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</si>
  <si>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</si>
  <si>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</si>
  <si>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</si>
  <si>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</si>
  <si>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</si>
  <si>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</si>
  <si>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</si>
  <si>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</si>
  <si>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</si>
  <si>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</si>
  <si>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</si>
  <si>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</si>
  <si>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</si>
  <si>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</si>
  <si>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</si>
  <si>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</si>
  <si>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</si>
  <si>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</si>
  <si>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</si>
  <si>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</si>
  <si>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</si>
  <si>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</si>
  <si>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</si>
  <si>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</si>
  <si>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</si>
  <si>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</si>
  <si>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</si>
  <si>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</si>
  <si>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</si>
  <si>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</si>
  <si>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</si>
  <si>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</si>
  <si>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</si>
  <si>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</si>
  <si>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</si>
  <si>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</si>
  <si>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</si>
  <si>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</si>
  <si>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</si>
  <si>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</si>
  <si>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</si>
  <si>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</si>
  <si>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</si>
  <si>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</si>
  <si>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</si>
  <si>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</si>
  <si>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</si>
  <si>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</si>
  <si>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</si>
  <si>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</si>
  <si>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</si>
  <si>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</si>
  <si>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</si>
  <si>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</si>
  <si>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</si>
  <si>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</si>
  <si>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</si>
  <si>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</si>
  <si>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</si>
  <si>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</si>
  <si>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</si>
  <si>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</si>
  <si>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</si>
  <si>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</si>
  <si>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</si>
  <si>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</si>
  <si>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</si>
  <si>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</si>
  <si>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</si>
  <si>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</si>
  <si>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</si>
  <si>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</si>
  <si>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</si>
  <si>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</si>
  <si>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</si>
  <si>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</si>
  <si>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</si>
  <si>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</si>
  <si>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</si>
  <si>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</si>
  <si>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</si>
  <si>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</si>
  <si>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</si>
  <si>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</si>
  <si>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</si>
  <si>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</si>
  <si>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</si>
  <si>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</si>
  <si>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</si>
  <si>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</si>
  <si>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</si>
  <si>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</si>
  <si>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</si>
  <si>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</si>
  <si>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</si>
  <si>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</si>
  <si>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</si>
  <si>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</si>
  <si>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</si>
  <si>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</si>
  <si>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</si>
  <si>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</si>
  <si>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</si>
  <si>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</si>
  <si>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</si>
  <si>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</si>
  <si>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</si>
  <si>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</si>
  <si>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</si>
  <si>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</si>
  <si>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</si>
  <si>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</si>
  <si>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</si>
  <si>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</si>
  <si>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</si>
  <si>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</si>
  <si>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</si>
  <si>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</si>
  <si>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</si>
  <si>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</si>
  <si>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</si>
  <si>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</si>
  <si>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</si>
  <si>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</si>
  <si>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</si>
  <si>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</si>
  <si>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</si>
  <si>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</si>
  <si>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</si>
  <si>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</si>
  <si>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</si>
  <si>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</si>
  <si>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</si>
  <si>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</si>
  <si>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</si>
  <si>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</si>
  <si>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</si>
  <si>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</si>
  <si>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</si>
  <si>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</si>
  <si>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</si>
  <si>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</si>
  <si>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</si>
  <si>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</si>
  <si>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</si>
  <si>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</si>
  <si>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</si>
  <si>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</si>
  <si>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</si>
  <si>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</si>
  <si>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</si>
  <si>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</si>
  <si>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</si>
  <si>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</si>
  <si>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</si>
  <si>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</si>
  <si>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</si>
  <si>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</si>
  <si>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</si>
  <si>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</si>
  <si>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</si>
  <si>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</si>
  <si>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</si>
  <si>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</si>
  <si>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</si>
  <si>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</si>
  <si>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</si>
  <si>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</si>
  <si>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</si>
  <si>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</si>
  <si>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</si>
  <si>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</si>
  <si>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</si>
  <si>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</si>
  <si>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</si>
  <si>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</si>
  <si>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</si>
  <si>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</si>
  <si>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</si>
  <si>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</si>
  <si>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</si>
  <si>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</si>
  <si>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</si>
  <si>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</si>
  <si>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</si>
  <si>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</si>
  <si>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</si>
  <si>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</si>
  <si>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</si>
  <si>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</si>
  <si>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</si>
  <si>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</si>
  <si>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</si>
  <si>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</si>
  <si>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</si>
  <si>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</si>
  <si>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</si>
  <si>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</si>
  <si>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</si>
  <si>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</si>
  <si>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</si>
  <si>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</si>
  <si>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</si>
  <si>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</si>
  <si>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</si>
  <si>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</si>
  <si>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</si>
  <si>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</si>
  <si>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</si>
  <si>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</si>
  <si>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</si>
  <si>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</si>
  <si>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</si>
  <si>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</si>
  <si>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</si>
  <si>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</si>
  <si>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</si>
  <si>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</si>
  <si>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</si>
  <si>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</si>
  <si>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</si>
  <si>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</si>
  <si>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</si>
  <si>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</si>
  <si>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</si>
  <si>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</si>
  <si>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</si>
  <si>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</si>
  <si>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</si>
  <si>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</si>
  <si>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</si>
  <si>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</si>
  <si>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</si>
  <si>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</si>
  <si>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</si>
  <si>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</si>
  <si>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</si>
  <si>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</si>
  <si>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</si>
  <si>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</si>
  <si>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</si>
  <si>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</si>
  <si>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</si>
  <si>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</si>
  <si>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</si>
  <si>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</si>
  <si>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</si>
  <si>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</si>
  <si>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</si>
  <si>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</si>
  <si>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</si>
  <si>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</si>
  <si>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</si>
  <si>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</si>
  <si>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</si>
  <si>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</si>
  <si>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</si>
  <si>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</si>
  <si>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</si>
  <si>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</si>
  <si>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</si>
  <si>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</si>
  <si>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</si>
  <si>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</si>
  <si>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</si>
  <si>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</si>
  <si>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</si>
  <si>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</si>
  <si>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</si>
  <si>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</si>
  <si>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</si>
  <si>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</si>
  <si>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</si>
  <si>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</si>
  <si>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</si>
  <si>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</si>
  <si>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</si>
  <si>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</si>
  <si>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</si>
  <si>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</si>
  <si>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</si>
  <si>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</si>
  <si>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</si>
  <si>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</si>
  <si>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</si>
  <si>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</si>
  <si>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</si>
  <si>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</si>
  <si>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</si>
  <si>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</si>
  <si>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</si>
  <si>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</si>
  <si>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</si>
  <si>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</si>
  <si>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</si>
  <si>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</si>
  <si>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</si>
  <si>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</si>
  <si>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</si>
  <si>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</si>
  <si>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</si>
  <si>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</si>
  <si>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</si>
  <si>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</si>
  <si>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</si>
  <si>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</si>
  <si>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</si>
  <si>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</si>
  <si>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</si>
  <si>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</si>
  <si>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</si>
  <si>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</si>
  <si>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</si>
  <si>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</si>
  <si>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</si>
  <si>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</si>
  <si>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</si>
  <si>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</si>
  <si>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</si>
  <si>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</si>
  <si>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</si>
  <si>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</si>
  <si>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</si>
  <si>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</si>
  <si>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</si>
  <si>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</si>
  <si>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</si>
  <si>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</si>
  <si>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</si>
  <si>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</si>
  <si>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</si>
  <si>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</si>
  <si>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</si>
  <si>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</si>
  <si>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</si>
  <si>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</si>
  <si>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</si>
  <si>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</si>
  <si>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</si>
  <si>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</si>
  <si>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</si>
  <si>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</si>
  <si>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</si>
  <si>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</si>
  <si>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</si>
  <si>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</si>
  <si>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</si>
  <si>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</si>
  <si>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</si>
  <si>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</si>
  <si>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</si>
  <si>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</si>
  <si>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</si>
  <si>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</si>
  <si>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</si>
  <si>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</si>
  <si>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</si>
  <si>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</si>
  <si>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</si>
  <si>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</si>
  <si>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</si>
  <si>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</si>
  <si>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</si>
  <si>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</si>
  <si>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</si>
  <si>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</si>
  <si>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</si>
  <si>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</si>
  <si>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</si>
  <si>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</si>
  <si>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</si>
  <si>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</si>
  <si>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</si>
  <si>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</si>
  <si>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</si>
  <si>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</si>
  <si>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</si>
  <si>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</si>
  <si>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</si>
  <si>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</si>
  <si>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</si>
  <si>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</si>
  <si>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</si>
  <si>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</si>
  <si>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</si>
  <si>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</si>
  <si>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</si>
  <si>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</si>
  <si>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</si>
  <si>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</si>
  <si>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</si>
  <si>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</si>
  <si>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</si>
  <si>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</si>
  <si>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</si>
  <si>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</si>
  <si>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</si>
  <si>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</si>
  <si>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</si>
  <si>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</si>
  <si>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</si>
  <si>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</si>
  <si>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</si>
  <si>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</si>
  <si>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</si>
  <si>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</si>
  <si>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</si>
  <si>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</si>
  <si>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</si>
  <si>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</si>
  <si>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</si>
  <si>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</si>
  <si>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</si>
  <si>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</si>
  <si>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</si>
  <si>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</si>
  <si>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</si>
  <si>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</si>
  <si>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</si>
  <si>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</si>
  <si>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</si>
  <si>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</si>
  <si>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</si>
  <si>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</si>
  <si>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</si>
  <si>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</si>
  <si>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</si>
  <si>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</si>
  <si>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</si>
  <si>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</si>
  <si>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</si>
  <si>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</si>
  <si>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</si>
  <si>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</si>
  <si>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</si>
  <si>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</si>
  <si>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</si>
  <si>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</si>
  <si>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</si>
  <si>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</si>
  <si>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</si>
  <si>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</si>
  <si>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</si>
  <si>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</si>
  <si>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</si>
  <si>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</si>
  <si>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</si>
  <si>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</si>
  <si>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</si>
  <si>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</si>
  <si>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</si>
  <si>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</si>
  <si>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</si>
  <si>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</si>
  <si>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</si>
  <si>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</si>
  <si>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</si>
  <si>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</si>
  <si>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</si>
  <si>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</si>
  <si>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</si>
  <si>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</si>
  <si>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</si>
  <si>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</si>
  <si>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</si>
  <si>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</si>
  <si>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</si>
  <si>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</si>
  <si>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</si>
  <si>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</si>
  <si>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</si>
  <si>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</si>
  <si>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</si>
  <si>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</si>
  <si>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</si>
  <si>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</si>
  <si>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</si>
  <si>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</si>
  <si>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</si>
  <si>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</si>
  <si>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</si>
  <si>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</si>
  <si>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</si>
  <si>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</si>
  <si>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</si>
  <si>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</si>
  <si>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</si>
  <si>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</si>
  <si>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</si>
  <si>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</si>
  <si>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</si>
  <si>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</si>
  <si>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</si>
  <si>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</si>
  <si>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</si>
  <si>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</si>
  <si>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</si>
  <si>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</si>
  <si>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</si>
  <si>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</si>
  <si>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</si>
  <si>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</si>
  <si>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</si>
  <si>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</si>
  <si>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</si>
  <si>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</si>
  <si>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</si>
  <si>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</si>
  <si>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</si>
  <si>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</si>
  <si>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</si>
  <si>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</si>
  <si>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</si>
  <si>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</si>
  <si>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</si>
  <si>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</si>
  <si>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</si>
  <si>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</si>
  <si>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</si>
  <si>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</si>
  <si>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</si>
  <si>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</si>
  <si>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</si>
  <si>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</si>
  <si>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</si>
  <si>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</si>
  <si>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</si>
  <si>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</si>
  <si>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</si>
  <si>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</si>
  <si>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</si>
  <si>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</si>
  <si>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</si>
  <si>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</si>
  <si>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</si>
  <si>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</si>
  <si>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</si>
  <si>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</si>
  <si>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</si>
  <si>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</si>
  <si>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</si>
  <si>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</si>
  <si>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</si>
  <si>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</si>
  <si>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</si>
  <si>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</si>
  <si>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</si>
  <si>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</si>
  <si>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</si>
  <si>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</si>
  <si>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</si>
  <si>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</si>
  <si>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</si>
  <si>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</si>
  <si>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</si>
  <si>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</si>
  <si>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</si>
  <si>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</si>
  <si>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</si>
  <si>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</si>
  <si>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</si>
  <si>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</si>
  <si>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</si>
  <si>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</si>
  <si>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</si>
  <si>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</si>
  <si>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</si>
  <si>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</si>
  <si>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</si>
  <si>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</si>
  <si>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</si>
  <si>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</si>
  <si>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</si>
  <si>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</si>
  <si>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</si>
  <si>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</si>
  <si>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</si>
  <si>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</si>
  <si>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</si>
  <si>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</si>
  <si>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</si>
  <si>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</si>
  <si>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</si>
  <si>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</si>
  <si>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</si>
  <si>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</si>
  <si>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</si>
  <si>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</si>
  <si>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</si>
  <si>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</si>
  <si>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</si>
  <si>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</si>
  <si>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</si>
  <si>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</si>
  <si>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</si>
  <si>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</si>
  <si>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</si>
  <si>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</si>
  <si>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</si>
  <si>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</si>
  <si>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</si>
  <si>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</si>
  <si>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</si>
  <si>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</si>
  <si>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</si>
  <si>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</si>
  <si>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</si>
  <si>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</si>
  <si>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</si>
  <si>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</si>
  <si>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</si>
  <si>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</si>
  <si>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</si>
  <si>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</si>
  <si>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</si>
  <si>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</si>
  <si>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</si>
  <si>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</si>
  <si>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</si>
  <si>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</si>
  <si>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</si>
  <si>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</si>
  <si>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</si>
  <si>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</si>
  <si>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</si>
  <si>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</si>
  <si>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</si>
  <si>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</si>
  <si>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</si>
  <si>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</si>
  <si>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</si>
  <si>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</si>
  <si>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</si>
  <si>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</si>
  <si>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</si>
  <si>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</si>
  <si>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</si>
  <si>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</si>
  <si>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</si>
  <si>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</si>
  <si>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</si>
  <si>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</si>
  <si>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</si>
  <si>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</si>
  <si>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</si>
  <si>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</si>
  <si>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</si>
  <si>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</si>
  <si>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</si>
  <si>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</si>
  <si>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</si>
  <si>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</si>
  <si>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</si>
  <si>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</si>
  <si>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</si>
  <si>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</si>
  <si>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</si>
  <si>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</si>
  <si>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</si>
  <si>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</si>
  <si>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</si>
  <si>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</si>
  <si>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</si>
  <si>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</si>
  <si>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</si>
  <si>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</si>
  <si>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</si>
  <si>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</si>
  <si>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</si>
  <si>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</si>
  <si>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</si>
  <si>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</si>
  <si>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</si>
  <si>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</si>
  <si>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</si>
  <si>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</si>
  <si>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</si>
  <si>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</si>
  <si>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</si>
  <si>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</si>
  <si>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</si>
  <si>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</si>
  <si>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</si>
  <si>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</si>
  <si>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</si>
  <si>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</si>
  <si>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</si>
  <si>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</si>
  <si>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</si>
  <si>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</si>
  <si>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</si>
  <si>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</si>
  <si>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</si>
  <si>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</si>
  <si>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</si>
  <si>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</si>
  <si>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</si>
  <si>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</si>
  <si>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</si>
  <si>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</si>
  <si>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</si>
  <si>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</si>
  <si>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</si>
  <si>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</si>
  <si>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</si>
  <si>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</si>
  <si>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</si>
  <si>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</si>
  <si>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</si>
  <si>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</si>
  <si>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</si>
  <si>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</si>
  <si>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</si>
  <si>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</si>
  <si>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</si>
  <si>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</si>
  <si>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</si>
  <si>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</si>
  <si>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</si>
  <si>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</si>
  <si>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</si>
  <si>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</si>
  <si>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</si>
  <si>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</si>
  <si>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</si>
  <si>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</si>
  <si>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</si>
  <si>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</si>
  <si>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</si>
  <si>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</si>
  <si>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</si>
  <si>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</si>
  <si>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</si>
  <si>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</si>
  <si>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</si>
  <si>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</si>
  <si>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</si>
  <si>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</si>
  <si>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</si>
  <si>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</si>
  <si>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</si>
  <si>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</si>
  <si>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</si>
  <si>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</si>
  <si>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</si>
  <si>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</si>
  <si>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</si>
  <si>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</si>
  <si>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</si>
  <si>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</si>
  <si>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</si>
  <si>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</si>
  <si>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</si>
  <si>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</si>
  <si>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</si>
  <si>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</si>
  <si>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</si>
  <si>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</si>
  <si>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</si>
  <si>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</si>
  <si>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</si>
  <si>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</si>
  <si>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</si>
  <si>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</si>
  <si>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</si>
  <si>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</si>
  <si>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</si>
  <si>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</si>
  <si>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</si>
  <si>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</si>
  <si>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</si>
  <si>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</si>
  <si>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</si>
  <si>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</si>
  <si>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</si>
  <si>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</si>
  <si>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</si>
  <si>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</si>
  <si>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</si>
  <si>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</si>
  <si>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</si>
  <si>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</si>
  <si>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</si>
  <si>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</si>
  <si>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</si>
  <si>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</si>
  <si>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</si>
  <si>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</si>
  <si>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</si>
  <si>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</si>
  <si>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</si>
  <si>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</si>
  <si>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</si>
  <si>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</si>
  <si>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</si>
  <si>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</si>
  <si>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</si>
  <si>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</si>
  <si>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</si>
  <si>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</si>
  <si>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</si>
  <si>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</si>
  <si>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</si>
  <si>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</si>
  <si>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</si>
  <si>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</si>
  <si>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</si>
  <si>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</si>
  <si>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</si>
  <si>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</si>
  <si>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</si>
  <si>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</si>
  <si>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</si>
  <si>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</si>
  <si>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</si>
  <si>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</si>
  <si>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</si>
  <si>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</si>
  <si>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</si>
  <si>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</si>
  <si>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</si>
  <si>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</si>
  <si>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</si>
  <si>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</si>
  <si>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</si>
  <si>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</si>
  <si>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</si>
  <si>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</si>
  <si>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</si>
  <si>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</si>
  <si>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</si>
  <si>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</si>
  <si>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</si>
  <si>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</si>
  <si>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</si>
  <si>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</si>
  <si>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</si>
  <si>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</si>
  <si>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</si>
  <si>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</si>
  <si>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</si>
  <si>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</si>
  <si>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</si>
  <si>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</si>
  <si>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</si>
  <si>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</si>
  <si>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</si>
  <si>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</si>
  <si>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</si>
  <si>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</si>
  <si>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</si>
  <si>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</si>
  <si>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</si>
  <si>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</si>
  <si>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</si>
  <si>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</si>
  <si>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</si>
  <si>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</si>
  <si>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</si>
  <si>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</si>
  <si>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</si>
  <si>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</si>
  <si>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</si>
  <si>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</si>
  <si>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</si>
  <si>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</si>
  <si>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</si>
  <si>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</si>
  <si>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</si>
  <si>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</si>
  <si>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</si>
  <si>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</si>
  <si>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</si>
  <si>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</si>
  <si>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</si>
  <si>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</si>
  <si>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</si>
  <si>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</si>
  <si>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</si>
  <si>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</si>
  <si>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</si>
  <si>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</si>
  <si>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</si>
  <si>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</si>
  <si>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</si>
  <si>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</si>
  <si>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</si>
  <si>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</si>
  <si>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</si>
  <si>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</si>
  <si>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</si>
  <si>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</si>
  <si>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</si>
  <si>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</si>
  <si>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</si>
  <si>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</si>
  <si>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</si>
  <si>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</si>
  <si>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</si>
  <si>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</si>
  <si>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</si>
  <si>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</si>
  <si>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</si>
  <si>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</si>
  <si>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</si>
  <si>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</si>
  <si>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</si>
  <si>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</si>
  <si>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</si>
  <si>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</si>
  <si>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</si>
  <si>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</si>
  <si>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</si>
  <si>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</si>
  <si>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</si>
  <si>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</si>
  <si>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</si>
  <si>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</si>
  <si>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</si>
  <si>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</si>
  <si>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</si>
  <si>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</si>
  <si>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</si>
  <si>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</si>
  <si>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</si>
  <si>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</si>
  <si>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</si>
  <si>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</si>
  <si>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</si>
  <si>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</si>
  <si>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</si>
  <si>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</si>
  <si>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</si>
  <si>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</si>
  <si>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</si>
  <si>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</si>
  <si>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</si>
  <si>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</si>
  <si>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</si>
  <si>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</si>
  <si>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</si>
  <si>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</si>
  <si>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</si>
  <si>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</si>
  <si>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</si>
  <si>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</si>
  <si>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</si>
  <si>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</si>
  <si>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</si>
  <si>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</si>
  <si>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</si>
  <si>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</si>
  <si>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</si>
  <si>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</si>
  <si>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</si>
  <si>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</si>
  <si>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</si>
  <si>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</si>
  <si>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</si>
  <si>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</si>
  <si>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</si>
  <si>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</si>
  <si>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</si>
  <si>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</si>
  <si>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</si>
  <si>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</si>
  <si>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</si>
  <si>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</si>
  <si>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</si>
  <si>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</si>
  <si>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</si>
  <si>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</si>
  <si>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</si>
  <si>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</si>
  <si>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</si>
  <si>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</si>
  <si>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</si>
  <si>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</si>
  <si>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</si>
  <si>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</si>
  <si>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</si>
  <si>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</si>
  <si>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</si>
  <si>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</si>
  <si>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</si>
  <si>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</si>
  <si>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</si>
  <si>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</si>
  <si>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</si>
  <si>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</si>
  <si>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</si>
  <si>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</si>
  <si>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</si>
  <si>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</si>
  <si>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</si>
  <si>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</si>
  <si>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</si>
  <si>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</si>
  <si>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</si>
  <si>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</si>
  <si>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</si>
  <si>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</si>
  <si>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</si>
  <si>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</si>
  <si>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</si>
  <si>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</si>
  <si>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</si>
  <si>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</si>
  <si>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</si>
  <si>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</si>
  <si>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</si>
  <si>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</si>
  <si>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</si>
  <si>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</si>
  <si>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</si>
  <si>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</si>
  <si>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</si>
  <si>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</si>
  <si>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</si>
  <si>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</si>
  <si>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</si>
  <si>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</si>
  <si>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</si>
  <si>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</si>
  <si>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</si>
  <si>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</si>
  <si>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</si>
  <si>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</si>
  <si>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</si>
  <si>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</si>
  <si>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</si>
  <si>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</si>
  <si>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</si>
  <si>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</si>
  <si>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</si>
  <si>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</si>
  <si>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</si>
  <si>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</si>
  <si>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</si>
  <si>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</si>
  <si>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</si>
  <si>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</si>
  <si>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</si>
  <si>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</si>
  <si>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</si>
  <si>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</si>
  <si>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</si>
  <si>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</si>
  <si>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</si>
  <si>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</si>
  <si>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</si>
  <si>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</si>
  <si>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</si>
  <si>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</si>
  <si>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</si>
  <si>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</si>
  <si>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</si>
  <si>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</si>
  <si>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</si>
  <si>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</si>
  <si>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</si>
  <si>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</si>
  <si>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</si>
  <si>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</si>
  <si>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</si>
  <si>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</si>
  <si>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</si>
  <si>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</si>
  <si>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</si>
  <si>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</si>
  <si>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</si>
  <si>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</si>
  <si>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</si>
  <si>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</si>
  <si>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</si>
  <si>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</si>
  <si>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</si>
  <si>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</si>
  <si>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</si>
  <si>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</si>
  <si>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</si>
  <si>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</si>
  <si>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</si>
  <si>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</si>
  <si>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</si>
  <si>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</si>
  <si>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</si>
  <si>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</si>
  <si>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</si>
  <si>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</si>
  <si>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</si>
  <si>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</si>
  <si>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</si>
  <si>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</si>
  <si>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</si>
  <si>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</si>
  <si>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</si>
  <si>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</si>
  <si>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</si>
  <si>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</si>
  <si>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</si>
  <si>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</si>
  <si>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</si>
  <si>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</si>
  <si>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</si>
  <si>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</si>
  <si>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</si>
  <si>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</si>
  <si>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</si>
  <si>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</si>
  <si>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</si>
  <si>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</si>
  <si>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</si>
  <si>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</si>
  <si>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</si>
  <si>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</si>
  <si>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</si>
  <si>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</si>
  <si>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</si>
  <si>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</si>
  <si>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</si>
  <si>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</si>
  <si>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</si>
  <si>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</si>
  <si>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</si>
  <si>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</si>
  <si>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</si>
  <si>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</si>
  <si>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</si>
  <si>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</si>
  <si>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</si>
  <si>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</si>
  <si>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</si>
  <si>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</si>
  <si>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</si>
  <si>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</si>
  <si>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</si>
  <si>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</si>
  <si>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</si>
  <si>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</si>
  <si>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</si>
  <si>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</si>
  <si>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</si>
  <si>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</si>
  <si>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</si>
  <si>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</si>
  <si>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</si>
  <si>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</si>
  <si>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</si>
  <si>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</si>
  <si>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</si>
  <si>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</si>
  <si>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</si>
  <si>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</si>
  <si>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</si>
  <si>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</si>
  <si>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</si>
  <si>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</si>
  <si>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</si>
  <si>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</si>
  <si>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</si>
  <si>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</si>
  <si>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</si>
  <si>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</si>
  <si>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</si>
  <si>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</si>
  <si>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</si>
  <si>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</si>
  <si>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</si>
  <si>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</si>
  <si>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</si>
  <si>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</si>
  <si>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</si>
  <si>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</si>
  <si>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</si>
  <si>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</si>
  <si>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</si>
  <si>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</si>
  <si>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</si>
  <si>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</si>
  <si>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</si>
  <si>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</si>
  <si>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</si>
  <si>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</si>
  <si>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</si>
  <si>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</si>
  <si>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</si>
  <si>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</si>
  <si>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</si>
  <si>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</si>
  <si>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</si>
  <si>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</si>
  <si>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</si>
  <si>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</si>
  <si>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</si>
  <si>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</si>
  <si>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</si>
  <si>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</si>
  <si>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</si>
  <si>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</si>
  <si>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</si>
  <si>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</si>
  <si>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</si>
  <si>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</si>
  <si>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</si>
  <si>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</si>
  <si>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</si>
  <si>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</si>
  <si>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</si>
  <si>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</si>
  <si>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</si>
  <si>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</si>
  <si>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</si>
  <si>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</si>
  <si>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</si>
  <si>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</si>
  <si>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</si>
  <si>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</si>
  <si>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</si>
  <si>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</si>
  <si>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</si>
  <si>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</si>
  <si>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</si>
  <si>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</si>
  <si>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</si>
  <si>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</si>
  <si>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</si>
  <si>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</si>
  <si>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</si>
  <si>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</si>
  <si>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</si>
  <si>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</si>
  <si>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</si>
  <si>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</si>
  <si>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</si>
  <si>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</si>
  <si>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</si>
  <si>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</si>
  <si>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</si>
  <si>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</si>
  <si>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</si>
  <si>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</si>
  <si>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</si>
  <si>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</si>
  <si>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</si>
  <si>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</si>
  <si>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</si>
  <si>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</si>
  <si>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</si>
  <si>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</si>
  <si>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</si>
  <si>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</si>
  <si>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</si>
  <si>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</si>
  <si>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</si>
  <si>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</si>
  <si>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</si>
  <si>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</si>
  <si>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</si>
  <si>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</si>
  <si>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</si>
  <si>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</si>
  <si>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</si>
  <si>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</si>
  <si>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</si>
  <si>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</si>
  <si>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</si>
  <si>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</si>
  <si>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</si>
  <si>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</si>
  <si>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</si>
  <si>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</si>
  <si>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</si>
  <si>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</si>
  <si>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</si>
  <si>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</si>
  <si>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</si>
  <si>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</si>
  <si>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</si>
  <si>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</si>
  <si>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</si>
  <si>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</si>
  <si>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</si>
  <si>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</si>
  <si>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</si>
  <si>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</si>
  <si>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</si>
  <si>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</si>
  <si>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</si>
  <si>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</si>
  <si>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</si>
  <si>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</si>
  <si>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</si>
  <si>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</si>
  <si>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</si>
  <si>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</si>
  <si>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</si>
  <si>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</si>
  <si>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</si>
  <si>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</si>
  <si>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</si>
  <si>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</si>
  <si>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</si>
  <si>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</si>
  <si>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</si>
  <si>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</si>
  <si>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</si>
  <si>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</si>
  <si>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</si>
  <si>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</si>
  <si>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</si>
  <si>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</si>
  <si>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</si>
  <si>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</si>
  <si>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</si>
  <si>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</si>
  <si>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</si>
  <si>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</si>
  <si>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</si>
  <si>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</si>
  <si>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</si>
  <si>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</si>
  <si>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</si>
  <si>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</si>
  <si>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</si>
  <si>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</si>
  <si>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</si>
  <si>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</si>
  <si>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</si>
  <si>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</si>
  <si>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</si>
  <si>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</si>
  <si>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</si>
  <si>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</si>
  <si>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</si>
  <si>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</si>
  <si>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</si>
  <si>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</si>
  <si>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</si>
  <si>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</si>
  <si>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</si>
  <si>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</si>
  <si>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</si>
  <si>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</si>
  <si>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</si>
  <si>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</si>
  <si>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</si>
  <si>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</si>
  <si>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</si>
  <si>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</si>
  <si>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</si>
  <si>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</si>
  <si>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</si>
  <si>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</si>
  <si>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</si>
  <si>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</si>
  <si>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</si>
  <si>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</si>
  <si>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</si>
  <si>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</si>
  <si>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</si>
  <si>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</si>
  <si>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</si>
  <si>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</si>
  <si>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</si>
  <si>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</si>
  <si>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</si>
  <si>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</si>
  <si>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</si>
  <si>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</si>
  <si>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</si>
  <si>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</si>
  <si>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</si>
  <si>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</si>
  <si>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</si>
  <si>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</si>
  <si>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</si>
  <si>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</si>
  <si>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</si>
  <si>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</si>
  <si>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</si>
  <si>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</si>
  <si>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</si>
  <si>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</si>
  <si>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</si>
  <si>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</si>
  <si>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</si>
  <si>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</si>
  <si>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</si>
  <si>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</si>
  <si>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</si>
  <si>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</si>
  <si>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</si>
  <si>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</si>
  <si>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</si>
  <si>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</si>
  <si>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</si>
  <si>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</si>
  <si>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</si>
  <si>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</si>
  <si>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</si>
  <si>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</si>
  <si>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</si>
  <si>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</si>
  <si>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</si>
  <si>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</si>
  <si>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</si>
  <si>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</si>
  <si>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</si>
  <si>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</si>
  <si>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</si>
  <si>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</si>
  <si>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</si>
  <si>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</si>
  <si>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</si>
  <si>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</si>
  <si>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</si>
  <si>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</si>
  <si>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</si>
  <si>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</si>
  <si>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</si>
  <si>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</si>
  <si>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</si>
  <si>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</si>
  <si>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</si>
  <si>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</si>
  <si>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</si>
  <si>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</si>
  <si>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</si>
  <si>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</si>
  <si>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</si>
  <si>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</si>
  <si>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</si>
  <si>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</si>
  <si>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</si>
  <si>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</si>
  <si>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</si>
  <si>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</si>
  <si>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</si>
  <si>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</si>
  <si>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</si>
  <si>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</si>
  <si>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</si>
  <si>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</si>
  <si>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</si>
  <si>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</si>
  <si>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</si>
  <si>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</si>
  <si>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</si>
  <si>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</si>
  <si>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</si>
  <si>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</si>
  <si>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</si>
  <si>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</si>
  <si>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</si>
  <si>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</si>
  <si>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</si>
  <si>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</si>
  <si>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</si>
  <si>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</si>
  <si>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</si>
  <si>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</si>
  <si>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</si>
  <si>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</si>
  <si>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</si>
  <si>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</si>
  <si>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</si>
  <si>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</si>
  <si>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</si>
  <si>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</si>
  <si>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</si>
  <si>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</si>
  <si>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</si>
  <si>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</si>
  <si>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</si>
  <si>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</si>
  <si>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</si>
  <si>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</si>
  <si>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</si>
  <si>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</si>
  <si>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</si>
  <si>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</si>
  <si>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</si>
  <si>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</si>
  <si>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</si>
  <si>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</si>
  <si>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</si>
  <si>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</si>
  <si>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</si>
  <si>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</si>
  <si>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</si>
  <si>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</si>
  <si>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</si>
  <si>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</si>
  <si>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</si>
  <si>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</si>
  <si>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</si>
  <si>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</si>
  <si>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</si>
  <si>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</si>
  <si>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</si>
  <si>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</si>
  <si>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</si>
  <si>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</si>
  <si>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</si>
  <si>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</si>
  <si>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</si>
  <si>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</si>
  <si>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</si>
  <si>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</si>
  <si>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</si>
  <si>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</si>
  <si>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</si>
  <si>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</si>
  <si>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</si>
  <si>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</si>
  <si>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</si>
  <si>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</si>
  <si>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</si>
  <si>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</si>
  <si>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</si>
  <si>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</si>
  <si>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</si>
  <si>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</si>
  <si>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</si>
  <si>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</si>
  <si>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</si>
  <si>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</si>
  <si>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</si>
  <si>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</si>
  <si>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</si>
  <si>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</si>
  <si>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</si>
  <si>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</si>
  <si>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</si>
  <si>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</si>
  <si>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</si>
  <si>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</si>
  <si>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</si>
  <si>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</si>
  <si>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</si>
  <si>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</si>
  <si>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</si>
  <si>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</si>
  <si>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</si>
  <si>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</si>
  <si>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</si>
  <si>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</si>
  <si>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</si>
  <si>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</si>
  <si>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</si>
  <si>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</si>
  <si>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</si>
  <si>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</si>
  <si>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</si>
  <si>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</si>
  <si>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</si>
  <si>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</si>
  <si>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</si>
  <si>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</si>
  <si>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</si>
  <si>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</si>
  <si>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</si>
  <si>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</si>
  <si>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</si>
  <si>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</si>
  <si>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</si>
  <si>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</si>
  <si>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</si>
  <si>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</si>
  <si>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</si>
  <si>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</si>
  <si>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</si>
  <si>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</si>
  <si>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</si>
  <si>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</si>
  <si>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</si>
  <si>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</si>
  <si>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</si>
  <si>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</si>
  <si>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</si>
  <si>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</si>
  <si>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</si>
  <si>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</si>
  <si>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</si>
  <si>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</si>
  <si>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</si>
  <si>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</si>
  <si>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</si>
  <si>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</si>
  <si>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</si>
  <si>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</si>
  <si>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</si>
  <si>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</si>
  <si>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</si>
  <si>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</si>
  <si>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</si>
  <si>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</si>
  <si>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</si>
  <si>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</si>
  <si>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</si>
  <si>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</si>
  <si>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</si>
  <si>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</si>
  <si>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</si>
  <si>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</si>
  <si>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</si>
  <si>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</si>
  <si>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</si>
  <si>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</si>
  <si>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</si>
  <si>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</si>
  <si>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</si>
  <si>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</si>
  <si>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</si>
  <si>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</si>
  <si>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</si>
  <si>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</si>
  <si>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</si>
  <si>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</si>
  <si>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</si>
  <si>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</si>
  <si>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</si>
  <si>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</si>
  <si>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</si>
  <si>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</si>
  <si>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</si>
  <si>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</si>
  <si>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</si>
  <si>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</si>
  <si>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</si>
  <si>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</si>
  <si>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</si>
  <si>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</si>
  <si>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</si>
  <si>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</si>
  <si>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</si>
  <si>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</si>
  <si>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</si>
  <si>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</si>
  <si>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</si>
  <si>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</si>
  <si>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</si>
  <si>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</si>
  <si>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</si>
  <si>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</si>
  <si>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</si>
  <si>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</si>
  <si>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</si>
  <si>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</si>
  <si>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</si>
  <si>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</si>
  <si>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</si>
  <si>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</si>
  <si>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</si>
  <si>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</si>
  <si>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</si>
  <si>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</si>
  <si>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</si>
  <si>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</si>
  <si>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</si>
  <si>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</si>
  <si>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</si>
  <si>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</si>
  <si>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</si>
  <si>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</si>
  <si>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</si>
  <si>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</si>
  <si>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</si>
  <si>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</si>
  <si>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</si>
  <si>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</si>
  <si>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</si>
  <si>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</si>
  <si>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</si>
  <si>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</si>
  <si>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</si>
  <si>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</si>
  <si>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</si>
  <si>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</si>
  <si>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</si>
  <si>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</si>
  <si>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</si>
  <si>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</si>
  <si>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</si>
  <si>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</si>
  <si>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</si>
  <si>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</si>
  <si>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</si>
  <si>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</si>
  <si>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</si>
  <si>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</si>
  <si>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</si>
  <si>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</si>
  <si>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</si>
  <si>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</si>
  <si>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</si>
  <si>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</si>
  <si>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</si>
  <si>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</si>
  <si>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</si>
  <si>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</si>
  <si>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</si>
  <si>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</si>
  <si>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</si>
  <si>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</si>
  <si>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</si>
  <si>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</si>
  <si>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</si>
  <si>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</si>
  <si>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</si>
  <si>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</si>
  <si>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</si>
  <si>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</si>
  <si>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</si>
  <si>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</si>
  <si>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</si>
  <si>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</si>
  <si>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</si>
  <si>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</si>
  <si>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</si>
  <si>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</si>
  <si>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</si>
  <si>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</si>
  <si>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</si>
  <si>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</si>
  <si>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</si>
  <si>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</si>
  <si>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</si>
  <si>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</si>
  <si>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</si>
  <si>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</si>
  <si>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</si>
  <si>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</si>
  <si>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</si>
  <si>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</si>
  <si>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</si>
  <si>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</si>
  <si>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</si>
  <si>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</si>
  <si>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</si>
  <si>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</si>
  <si>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</si>
  <si>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</si>
  <si>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</si>
  <si>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</si>
  <si>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</si>
  <si>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</si>
  <si>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</si>
  <si>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</si>
  <si>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</si>
  <si>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</si>
  <si>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</si>
  <si>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</si>
  <si>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</si>
  <si>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</si>
  <si>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</si>
  <si>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</si>
  <si>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</si>
  <si>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</si>
  <si>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</si>
  <si>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</si>
  <si>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</si>
  <si>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</si>
  <si>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</si>
  <si>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</si>
  <si>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</si>
  <si>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</si>
  <si>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</si>
  <si>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</si>
  <si>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</si>
  <si>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</si>
  <si>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</si>
  <si>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</si>
  <si>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</si>
  <si>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</si>
  <si>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</si>
  <si>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</si>
  <si>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</si>
  <si>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</si>
  <si>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</si>
  <si>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</si>
  <si>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</si>
  <si>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</si>
  <si>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</si>
  <si>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</si>
  <si>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</si>
  <si>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</si>
  <si>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</si>
  <si>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</si>
  <si>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</si>
  <si>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</si>
  <si>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</si>
  <si>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</si>
  <si>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</si>
  <si>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</si>
  <si>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</si>
  <si>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</si>
  <si>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</si>
  <si>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</si>
  <si>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</si>
  <si>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</si>
  <si>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</si>
  <si>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</si>
  <si>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</si>
  <si>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</si>
  <si>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</si>
  <si>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</si>
  <si>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</si>
  <si>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</si>
  <si>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</si>
  <si>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</si>
  <si>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</si>
  <si>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</si>
  <si>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</si>
  <si>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</si>
  <si>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</si>
  <si>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</si>
  <si>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</si>
  <si>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</si>
  <si>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</si>
  <si>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</si>
  <si>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</si>
  <si>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</si>
  <si>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</si>
  <si>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</si>
  <si>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</si>
  <si>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</si>
  <si>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</si>
  <si>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</si>
  <si>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</si>
  <si>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</si>
  <si>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</si>
  <si>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</si>
  <si>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</si>
  <si>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</si>
  <si>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</si>
  <si>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</si>
  <si>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</si>
  <si>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</si>
  <si>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</si>
  <si>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</si>
  <si>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</si>
  <si>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</si>
  <si>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</si>
  <si>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</si>
  <si>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</si>
  <si>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</si>
  <si>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</si>
  <si>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</si>
  <si>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</si>
  <si>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</si>
  <si>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</si>
  <si>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</si>
  <si>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</si>
  <si>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</si>
  <si>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</si>
  <si>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</si>
  <si>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</si>
  <si>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</si>
  <si>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</si>
  <si>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</si>
  <si>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</si>
  <si>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</si>
  <si>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</si>
  <si>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</si>
  <si>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</si>
  <si>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</si>
  <si>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</si>
  <si>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</si>
  <si>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</si>
  <si>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</si>
  <si>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</si>
  <si>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</si>
  <si>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</si>
  <si>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</si>
  <si>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</si>
  <si>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</si>
  <si>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</si>
  <si>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</si>
  <si>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</si>
  <si>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</si>
  <si>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</si>
  <si>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</si>
  <si>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</si>
  <si>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</si>
  <si>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</si>
  <si>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</si>
  <si>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</si>
  <si>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</si>
  <si>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</si>
  <si>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</si>
  <si>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</si>
  <si>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</si>
  <si>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</si>
  <si>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</si>
  <si>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</si>
  <si>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</si>
  <si>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</si>
  <si>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</si>
  <si>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</si>
  <si>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</si>
  <si>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</si>
  <si>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</si>
  <si>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</si>
  <si>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</si>
  <si>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</si>
  <si>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</si>
  <si>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</si>
  <si>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</si>
  <si>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</si>
  <si>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</si>
  <si>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</si>
  <si>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</si>
  <si>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</si>
  <si>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</si>
  <si>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</si>
  <si>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</si>
  <si>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</si>
  <si>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</si>
  <si>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</si>
  <si>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</si>
  <si>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</si>
  <si>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</si>
  <si>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</si>
  <si>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</si>
  <si>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</si>
  <si>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</si>
  <si>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</si>
  <si>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</si>
  <si>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</si>
  <si>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</si>
  <si>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</si>
  <si>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</si>
  <si>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</si>
  <si>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</si>
  <si>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</si>
  <si>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</si>
  <si>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</si>
  <si>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</si>
  <si>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</si>
  <si>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</si>
  <si>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</si>
  <si>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</si>
  <si>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</si>
  <si>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</si>
  <si>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</si>
  <si>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</si>
  <si>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</si>
  <si>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</si>
  <si>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</si>
  <si>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</si>
  <si>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</si>
  <si>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</si>
  <si>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</si>
  <si>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</si>
  <si>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</si>
  <si>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</si>
  <si>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</si>
  <si>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</si>
  <si>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</si>
  <si>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</si>
  <si>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</si>
  <si>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</si>
  <si>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</si>
  <si>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</si>
  <si>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</si>
  <si>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</si>
  <si>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</si>
  <si>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</si>
  <si>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</si>
  <si>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</si>
  <si>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</si>
  <si>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</si>
  <si>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</si>
  <si>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</si>
  <si>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</si>
  <si>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</si>
  <si>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</si>
  <si>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</si>
  <si>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</si>
  <si>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</si>
  <si>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</si>
  <si>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</si>
  <si>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</si>
  <si>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</si>
  <si>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</si>
  <si>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</si>
  <si>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</si>
  <si>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</si>
  <si>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</si>
  <si>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</si>
  <si>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</si>
  <si>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</si>
  <si>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</si>
  <si>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</si>
  <si>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</si>
  <si>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</si>
  <si>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</si>
  <si>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</si>
  <si>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</si>
  <si>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</si>
  <si>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</si>
  <si>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</si>
  <si>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</si>
  <si>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</si>
  <si>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</si>
  <si>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</si>
  <si>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</si>
  <si>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</si>
  <si>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</si>
  <si>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</si>
  <si>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</si>
  <si>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</si>
  <si>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</si>
  <si>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</si>
  <si>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</si>
  <si>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</si>
  <si>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</si>
  <si>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</si>
  <si>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</si>
  <si>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</si>
  <si>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</si>
  <si>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</si>
  <si>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</si>
  <si>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</si>
  <si>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</si>
  <si>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</si>
  <si>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</si>
  <si>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</si>
  <si>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</si>
  <si>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</si>
  <si>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</si>
  <si>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</si>
  <si>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</si>
  <si>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</si>
  <si>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</si>
  <si>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</si>
  <si>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</si>
  <si>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</si>
  <si>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</si>
  <si>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</si>
  <si>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</si>
  <si>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</si>
  <si>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</si>
  <si>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</si>
  <si>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</si>
  <si>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</si>
  <si>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</si>
  <si>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</si>
  <si>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</si>
  <si>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</si>
  <si>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</si>
  <si>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</si>
  <si>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</si>
  <si>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</si>
  <si>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</si>
  <si>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</si>
  <si>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</si>
  <si>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</si>
  <si>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</si>
  <si>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</si>
  <si>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</si>
  <si>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</si>
  <si>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</si>
  <si>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</si>
  <si>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</si>
  <si>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</si>
  <si>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</si>
  <si>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</si>
  <si>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</si>
  <si>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</si>
  <si>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</si>
  <si>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</si>
  <si>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</si>
  <si>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</si>
  <si>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</si>
  <si>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</si>
  <si>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</si>
  <si>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</si>
  <si>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</si>
  <si>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</si>
  <si>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</si>
  <si>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</si>
  <si>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</si>
  <si>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</si>
  <si>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</si>
  <si>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</si>
  <si>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</si>
  <si>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</si>
  <si>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</si>
  <si>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</si>
  <si>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</si>
  <si>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</si>
  <si>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</si>
  <si>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</si>
  <si>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</si>
  <si>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</si>
  <si>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</si>
  <si>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</si>
  <si>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</si>
  <si>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</si>
  <si>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</si>
  <si>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</si>
  <si>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</si>
  <si>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</si>
  <si>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</si>
  <si>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</si>
  <si>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</si>
  <si>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</si>
  <si>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</si>
  <si>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</si>
  <si>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</si>
  <si>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</si>
  <si>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</si>
  <si>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</si>
  <si>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</si>
  <si>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</si>
  <si>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</si>
  <si>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</si>
  <si>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</si>
  <si>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</si>
  <si>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</si>
  <si>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</si>
  <si>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</si>
  <si>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</si>
  <si>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</si>
  <si>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</si>
  <si>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</si>
  <si>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</si>
  <si>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</si>
  <si>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</si>
  <si>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</si>
  <si>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</si>
  <si>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</si>
  <si>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</si>
  <si>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</si>
  <si>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</si>
  <si>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</si>
  <si>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</si>
  <si>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</si>
  <si>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</si>
  <si>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</si>
  <si>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</si>
  <si>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</si>
  <si>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</si>
  <si>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</si>
  <si>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</si>
  <si>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</si>
  <si>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</si>
  <si>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</si>
  <si>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</si>
  <si>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</si>
  <si>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</si>
  <si>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</si>
  <si>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</si>
  <si>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</si>
  <si>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</si>
  <si>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</si>
  <si>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</si>
  <si>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</si>
  <si>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</si>
  <si>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</si>
  <si>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</si>
  <si>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</si>
  <si>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</si>
  <si>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</si>
  <si>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</si>
  <si>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</si>
  <si>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</si>
  <si>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</si>
  <si>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</si>
  <si>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</si>
  <si>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</si>
  <si>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</si>
  <si>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</si>
  <si>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</si>
  <si>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</si>
  <si>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</si>
  <si>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</si>
  <si>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</si>
  <si>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</si>
  <si>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</si>
  <si>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</si>
  <si>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</si>
  <si>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</si>
  <si>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</si>
  <si>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</si>
  <si>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</si>
  <si>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</si>
  <si>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</si>
  <si>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</si>
  <si>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</si>
  <si>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</si>
  <si>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</si>
  <si>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</si>
  <si>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</si>
  <si>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</si>
  <si>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</si>
  <si>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</si>
  <si>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</si>
  <si>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</si>
  <si>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</si>
  <si>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</si>
  <si>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</si>
  <si>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</si>
  <si>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</si>
  <si>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</si>
  <si>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</si>
  <si>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</si>
  <si>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</si>
  <si>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</si>
  <si>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</si>
  <si>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</si>
  <si>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</si>
  <si>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</si>
  <si>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</si>
  <si>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</si>
  <si>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</si>
  <si>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</si>
  <si>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</si>
  <si>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</si>
  <si>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</si>
  <si>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</si>
  <si>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</si>
  <si>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</si>
  <si>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</si>
  <si>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</si>
  <si>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</si>
  <si>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</si>
  <si>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</si>
  <si>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</si>
  <si>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</si>
  <si>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</si>
  <si>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</si>
  <si>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</si>
  <si>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</si>
  <si>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</si>
  <si>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</si>
  <si>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</si>
  <si>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</si>
  <si>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</si>
  <si>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</si>
  <si>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</si>
  <si>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</si>
  <si>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</si>
  <si>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</si>
  <si>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</si>
  <si>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</si>
  <si>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</si>
  <si>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</si>
  <si>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</si>
  <si>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</si>
  <si>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</si>
  <si>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</si>
  <si>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</si>
  <si>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</si>
  <si>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</si>
  <si>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</si>
  <si>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</si>
  <si>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</si>
  <si>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</si>
  <si>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</si>
  <si>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</si>
  <si>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</si>
  <si>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</si>
  <si>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</si>
  <si>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</si>
  <si>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</si>
  <si>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</si>
  <si>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</si>
  <si>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</si>
  <si>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</si>
  <si>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</si>
  <si>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</si>
  <si>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</si>
  <si>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</si>
  <si>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</si>
  <si>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</si>
  <si>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</si>
  <si>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</si>
  <si>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</si>
  <si>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</si>
  <si>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</si>
  <si>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</si>
  <si>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</si>
  <si>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</si>
  <si>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</si>
  <si>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</si>
  <si>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</si>
  <si>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</si>
  <si>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</si>
  <si>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</si>
  <si>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</si>
  <si>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</si>
  <si>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</si>
  <si>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</si>
  <si>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</si>
  <si>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</si>
  <si>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</si>
  <si>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</si>
  <si>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</si>
  <si>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</si>
  <si>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</si>
  <si>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</si>
  <si>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</si>
  <si>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</si>
  <si>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</si>
  <si>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</si>
  <si>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</si>
  <si>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</si>
  <si>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</si>
  <si>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</si>
  <si>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</si>
  <si>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</si>
  <si>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</si>
  <si>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</si>
  <si>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</si>
  <si>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</si>
  <si>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</si>
  <si>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</si>
  <si>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</si>
  <si>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</si>
  <si>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</si>
  <si>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</si>
  <si>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</si>
  <si>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</si>
  <si>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</si>
  <si>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</si>
  <si>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</si>
  <si>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</si>
  <si>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</si>
  <si>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</si>
  <si>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</si>
  <si>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</si>
  <si>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</si>
  <si>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</si>
  <si>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</si>
  <si>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</si>
  <si>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</si>
  <si>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</si>
  <si>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</si>
  <si>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</si>
  <si>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</si>
  <si>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</si>
  <si>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</si>
  <si>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</si>
  <si>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</si>
  <si>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</si>
  <si>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</si>
  <si>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</si>
  <si>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</si>
  <si>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</si>
  <si>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</si>
  <si>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</si>
  <si>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</si>
  <si>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</si>
  <si>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</si>
  <si>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</si>
  <si>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</si>
  <si>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</si>
  <si>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</si>
  <si>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</si>
  <si>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1837 SVEUČILIŠTE U ZAGREBU - GRAĐEVINSKI FAKULTET</t>
  </si>
  <si>
    <t>H2020 ASHCYCLE</t>
  </si>
  <si>
    <t>01.06.2022.</t>
  </si>
  <si>
    <t>31.05.2026.</t>
  </si>
  <si>
    <t xml:space="preserve">CROSSCADE </t>
  </si>
  <si>
    <t>01.03.2022.</t>
  </si>
  <si>
    <t>28.02.2024.</t>
  </si>
  <si>
    <t>CROSKILLS RELOAD</t>
  </si>
  <si>
    <t>01.11.2022.</t>
  </si>
  <si>
    <t>30.04.2024.</t>
  </si>
  <si>
    <t>CIRCUIT HORIZON EUROPE</t>
  </si>
  <si>
    <t>01.05.2023.</t>
  </si>
  <si>
    <t>30.04.2027.</t>
  </si>
  <si>
    <t>GREENCO ERASMUS+ 2021.-2027.</t>
  </si>
  <si>
    <t>01.09.2023.</t>
  </si>
  <si>
    <t>31.08.2026.</t>
  </si>
  <si>
    <t>CRISAFE UNION CIVIL PROTECTION MECHANISM 2021.-2027.</t>
  </si>
  <si>
    <t>01.2024.</t>
  </si>
  <si>
    <t>28.02.2026.</t>
  </si>
  <si>
    <t>BLOOM INNOVATION NORWAY</t>
  </si>
  <si>
    <t>04.09.2023.</t>
  </si>
  <si>
    <t>20.04.2024.</t>
  </si>
  <si>
    <t>HRVATSKA ZAKLADA ZA ZNANOST (52209)</t>
  </si>
  <si>
    <t>BIMZEED</t>
  </si>
  <si>
    <t>23.11.2018.</t>
  </si>
  <si>
    <t>22.11.2021.</t>
  </si>
  <si>
    <t>01.11.2020.</t>
  </si>
  <si>
    <t>31.03.2023.</t>
  </si>
  <si>
    <t>MINISTARSTVO ZNANOSTI I OBRAZOVANJA  (1222)</t>
  </si>
  <si>
    <t>Razvoj inovativnih građevnih kompozita primjenom biopepela</t>
  </si>
  <si>
    <t>01.02.2019.</t>
  </si>
  <si>
    <t>01.02.2023.</t>
  </si>
  <si>
    <t>SVEUČILIŠTE U DUBROVNIKU (24141)</t>
  </si>
  <si>
    <t>MINISTARSTVO REGIONALNOG RAZVOJA I FONDOVA EUROPSKE UNIJE  (47123)</t>
  </si>
  <si>
    <t>Razvoj novih tehnologija i usluga u izvođenju spec.građ radova</t>
  </si>
  <si>
    <t>KLIK PANEL kompozitni lagani panel s integrir.nosivom konst.</t>
  </si>
  <si>
    <t>ZAGREB 4.10.2023.</t>
  </si>
  <si>
    <t>NATALIJA VIHER</t>
  </si>
  <si>
    <t>natasav@grad.hr</t>
  </si>
  <si>
    <t>Europska izvršna agencija za klimu, infrastrukturu i okoliš</t>
  </si>
  <si>
    <t>Europska komisija</t>
  </si>
  <si>
    <t>INOVATION NORWAY</t>
  </si>
  <si>
    <t>Europska inicijativa za klimu</t>
  </si>
  <si>
    <t>BETON LUČKO</t>
  </si>
  <si>
    <t>TPA ODRŽAVANJE</t>
  </si>
  <si>
    <t>MINISTARSTVO ZNANOSTI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</si>
</sst>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&quot;kn&quot;#,##0.00_);[Red]\(&quot;kn&quot;#,##0.00\)"/>
    <numFmt numFmtId="166" formatCode="_(* #,##0.00_);_(* \(#,##0.00\);_(* &quot;-&quot;??_);_(@_)"/>
    <numFmt numFmtId="167" formatCode="#,##0_ ;\-#,##0\ "/>
    <numFmt numFmtId="168" formatCode="#&quot;.&quot;"/>
    <numFmt numFmtId="169" formatCode="00000000"/>
    <numFmt numFmtId="170" formatCode="&quot;- &quot;@"/>
  </numFmts>
  <fonts count="10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scheme val="major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2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57">
    <xf numFmtId="0" fontId="0" fillId="0" borderId="0"/>
    <xf numFmtId="166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  <xf numFmtId="43" fontId="104" fillId="0" borderId="0" applyFont="0" applyFill="0" applyBorder="0" applyAlignment="0" applyProtection="0"/>
    <xf numFmtId="164" fontId="104" fillId="0" borderId="0" applyFont="0" applyFill="0" applyBorder="0" applyAlignment="0" applyProtection="0"/>
    <xf numFmtId="0" fontId="1" fillId="0" borderId="0"/>
    <xf numFmtId="43" fontId="104" fillId="0" borderId="0" applyFont="0" applyFill="0" applyBorder="0" applyAlignment="0" applyProtection="0"/>
    <xf numFmtId="164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64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64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64" fontId="104" fillId="0" borderId="0" applyFont="0" applyFill="0" applyBorder="0" applyAlignment="0" applyProtection="0"/>
  </cellStyleXfs>
  <cellXfs count="369">
    <xf numFmtId="0" fontId="0" fillId="0" borderId="0" xfId="0"/>
    <xf numFmtId="0" fontId="16" fillId="0" borderId="0" xfId="2" applyFont="1" applyAlignment="1">
      <alignment vertical="center"/>
    </xf>
    <xf numFmtId="0" fontId="17" fillId="12" borderId="5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Font="1" applyAlignment="1">
      <alignment vertical="center" wrapText="1"/>
    </xf>
    <xf numFmtId="0" fontId="27" fillId="0" borderId="0" xfId="2" quotePrefix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quotePrefix="1" applyFont="1" applyAlignment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>
      <alignment horizontal="right"/>
    </xf>
    <xf numFmtId="0" fontId="16" fillId="0" borderId="0" xfId="2" applyFont="1"/>
    <xf numFmtId="0" fontId="15" fillId="0" borderId="0" xfId="2"/>
    <xf numFmtId="1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1" fontId="17" fillId="12" borderId="5" xfId="2" applyNumberFormat="1" applyFont="1" applyFill="1" applyBorder="1" applyAlignment="1">
      <alignment horizontal="left" vertical="center" wrapText="1"/>
    </xf>
    <xf numFmtId="49" fontId="16" fillId="0" borderId="6" xfId="2" applyNumberFormat="1" applyFont="1" applyBorder="1" applyAlignment="1">
      <alignment horizontal="left"/>
    </xf>
    <xf numFmtId="0" fontId="12" fillId="0" borderId="6" xfId="6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29" fillId="0" borderId="0" xfId="2" applyFont="1" applyAlignment="1">
      <alignment vertical="center"/>
    </xf>
    <xf numFmtId="0" fontId="28" fillId="0" borderId="0" xfId="2" quotePrefix="1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2" quotePrefix="1" applyFont="1" applyAlignment="1">
      <alignment horizontal="left" vertical="center" wrapText="1"/>
    </xf>
    <xf numFmtId="0" fontId="28" fillId="0" borderId="0" xfId="2" quotePrefix="1" applyFont="1" applyAlignment="1">
      <alignment horizontal="left" vertical="center" wrapText="1"/>
    </xf>
    <xf numFmtId="49" fontId="16" fillId="0" borderId="8" xfId="2" applyNumberFormat="1" applyFont="1" applyBorder="1" applyAlignment="1">
      <alignment horizontal="left"/>
    </xf>
    <xf numFmtId="0" fontId="12" fillId="0" borderId="8" xfId="6" applyFont="1" applyBorder="1" applyAlignment="1">
      <alignment horizontal="left" vertical="center" wrapText="1"/>
    </xf>
    <xf numFmtId="49" fontId="20" fillId="13" borderId="6" xfId="2" applyNumberFormat="1" applyFont="1" applyFill="1" applyBorder="1" applyAlignment="1">
      <alignment horizontal="left"/>
    </xf>
    <xf numFmtId="0" fontId="19" fillId="13" borderId="6" xfId="6" applyFont="1" applyFill="1" applyBorder="1" applyAlignment="1">
      <alignment horizontal="left" vertical="center" wrapText="1"/>
    </xf>
    <xf numFmtId="3" fontId="31" fillId="20" borderId="6" xfId="2" applyNumberFormat="1" applyFont="1" applyFill="1" applyBorder="1" applyAlignment="1">
      <alignment vertical="center"/>
    </xf>
    <xf numFmtId="0" fontId="24" fillId="53" borderId="1" xfId="17" quotePrefix="1" applyNumberFormat="1" applyFont="1" applyFill="1">
      <alignment horizontal="left" vertical="center" indent="1" justifyLastLine="1"/>
    </xf>
    <xf numFmtId="0" fontId="23" fillId="53" borderId="1" xfId="17" quotePrefix="1" applyNumberFormat="1" applyFont="1" applyFill="1">
      <alignment horizontal="left" vertical="center" indent="1" justifyLastLine="1"/>
    </xf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/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8" fillId="52" borderId="6" xfId="71" applyFont="1" applyFill="1" applyBorder="1" applyAlignment="1">
      <alignment horizontal="center" vertical="center"/>
    </xf>
    <xf numFmtId="0" fontId="48" fillId="52" borderId="8" xfId="71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8" fillId="52" borderId="6" xfId="2" applyFont="1" applyFill="1" applyBorder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9" fillId="17" borderId="5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3" fontId="8" fillId="11" borderId="4" xfId="4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3" fontId="8" fillId="0" borderId="4" xfId="4" applyNumberFormat="1" applyFont="1" applyBorder="1" applyAlignment="1">
      <alignment horizontal="right" vertical="center"/>
    </xf>
    <xf numFmtId="0" fontId="10" fillId="0" borderId="4" xfId="4" applyFont="1" applyBorder="1" applyAlignment="1">
      <alignment horizontal="left" vertical="center"/>
    </xf>
    <xf numFmtId="3" fontId="3" fillId="0" borderId="0" xfId="4" applyNumberFormat="1" applyFont="1" applyAlignment="1">
      <alignment vertical="center"/>
    </xf>
    <xf numFmtId="0" fontId="10" fillId="0" borderId="4" xfId="4" applyFont="1" applyBorder="1" applyAlignment="1">
      <alignment horizontal="center" vertical="center"/>
    </xf>
    <xf numFmtId="3" fontId="8" fillId="11" borderId="4" xfId="4" applyNumberFormat="1" applyFont="1" applyFill="1" applyBorder="1" applyAlignment="1">
      <alignment horizontal="right" vertical="center"/>
    </xf>
    <xf numFmtId="3" fontId="8" fillId="0" borderId="4" xfId="4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horizontal="left" vertical="center" wrapText="1"/>
    </xf>
    <xf numFmtId="3" fontId="8" fillId="0" borderId="0" xfId="4" applyNumberFormat="1" applyFont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 wrapText="1"/>
    </xf>
    <xf numFmtId="3" fontId="12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9" fillId="17" borderId="5" xfId="4" applyFont="1" applyFill="1" applyBorder="1" applyAlignment="1">
      <alignment horizontal="left" vertical="center" wrapText="1"/>
    </xf>
    <xf numFmtId="3" fontId="9" fillId="17" borderId="5" xfId="4" applyNumberFormat="1" applyFont="1" applyFill="1" applyBorder="1" applyAlignment="1">
      <alignment horizontal="right" vertical="center"/>
    </xf>
    <xf numFmtId="165" fontId="3" fillId="0" borderId="0" xfId="4" applyNumberFormat="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Alignment="1">
      <alignment horizontal="center" vertical="center" justifyLastLine="1"/>
    </xf>
    <xf numFmtId="3" fontId="16" fillId="0" borderId="6" xfId="2" applyNumberFormat="1" applyFont="1" applyBorder="1" applyAlignment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/>
    <xf numFmtId="0" fontId="53" fillId="17" borderId="5" xfId="4" applyFont="1" applyFill="1" applyBorder="1" applyAlignment="1">
      <alignment horizontal="center" vertical="center" wrapText="1"/>
    </xf>
    <xf numFmtId="0" fontId="46" fillId="0" borderId="0" xfId="0" applyFont="1"/>
    <xf numFmtId="0" fontId="54" fillId="0" borderId="6" xfId="5" applyFont="1" applyBorder="1" applyAlignment="1">
      <alignment horizontal="left" vertical="center"/>
    </xf>
    <xf numFmtId="14" fontId="23" fillId="0" borderId="1" xfId="16" applyNumberFormat="1" applyFont="1" applyProtection="1">
      <alignment horizontal="right" vertical="center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53" fillId="17" borderId="1" xfId="4" applyFont="1" applyFill="1" applyBorder="1" applyAlignment="1">
      <alignment horizontal="center" vertical="center" wrapText="1"/>
    </xf>
    <xf numFmtId="170" fontId="14" fillId="0" borderId="1" xfId="12" quotePrefix="1" applyNumberFormat="1" applyFill="1" applyAlignment="1">
      <alignment horizontal="left" vertical="center" indent="3" justifyLastLine="1"/>
    </xf>
    <xf numFmtId="170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Border="1" applyAlignment="1">
      <alignment horizontal="left"/>
    </xf>
    <xf numFmtId="0" fontId="55" fillId="12" borderId="5" xfId="2" applyFont="1" applyFill="1" applyBorder="1" applyAlignment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>
      <alignment horizontal="left" vertical="center" indent="1" justifyLastLine="1"/>
    </xf>
    <xf numFmtId="49" fontId="48" fillId="0" borderId="25" xfId="0" applyNumberFormat="1" applyFont="1" applyBorder="1" applyAlignment="1">
      <alignment horizontal="center" vertical="center"/>
    </xf>
    <xf numFmtId="49" fontId="48" fillId="52" borderId="6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48" fillId="0" borderId="24" xfId="0" applyNumberFormat="1" applyFont="1" applyBorder="1" applyAlignment="1">
      <alignment horizontal="right" vertical="center"/>
    </xf>
    <xf numFmtId="169" fontId="48" fillId="0" borderId="24" xfId="0" applyNumberFormat="1" applyFont="1" applyBorder="1" applyAlignment="1">
      <alignment horizontal="center" vertical="center"/>
    </xf>
    <xf numFmtId="168" fontId="48" fillId="0" borderId="23" xfId="0" applyNumberFormat="1" applyFont="1" applyBorder="1" applyAlignment="1">
      <alignment horizontal="center" vertical="center"/>
    </xf>
    <xf numFmtId="0" fontId="48" fillId="0" borderId="24" xfId="0" applyFont="1" applyBorder="1" applyAlignment="1">
      <alignment horizontal="left" vertical="center"/>
    </xf>
    <xf numFmtId="0" fontId="48" fillId="0" borderId="24" xfId="0" applyFont="1" applyBorder="1" applyAlignment="1">
      <alignment vertical="center"/>
    </xf>
    <xf numFmtId="0" fontId="48" fillId="0" borderId="24" xfId="72" applyFont="1" applyBorder="1" applyAlignment="1">
      <alignment horizontal="left" vertical="center"/>
    </xf>
    <xf numFmtId="169" fontId="48" fillId="0" borderId="24" xfId="72" applyNumberFormat="1" applyFont="1" applyBorder="1" applyAlignment="1">
      <alignment horizontal="center" vertical="center"/>
    </xf>
    <xf numFmtId="169" fontId="48" fillId="0" borderId="24" xfId="0" quotePrefix="1" applyNumberFormat="1" applyFont="1" applyBorder="1" applyAlignment="1">
      <alignment horizontal="center" vertical="center"/>
    </xf>
    <xf numFmtId="0" fontId="48" fillId="0" borderId="24" xfId="0" applyFont="1" applyBorder="1"/>
    <xf numFmtId="169" fontId="48" fillId="0" borderId="24" xfId="0" applyNumberFormat="1" applyFont="1" applyBorder="1" applyAlignment="1">
      <alignment horizontal="left" vertical="center"/>
    </xf>
    <xf numFmtId="0" fontId="48" fillId="52" borderId="24" xfId="2" applyFont="1" applyFill="1" applyBorder="1" applyAlignment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 vertical="center"/>
    </xf>
    <xf numFmtId="0" fontId="56" fillId="0" borderId="0" xfId="0" applyFont="1"/>
    <xf numFmtId="0" fontId="60" fillId="12" borderId="5" xfId="2" applyFont="1" applyFill="1" applyBorder="1" applyAlignment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>
      <alignment horizontal="center" vertical="center" wrapText="1"/>
    </xf>
    <xf numFmtId="170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/>
    <xf numFmtId="0" fontId="69" fillId="0" borderId="30" xfId="71" applyFont="1" applyBorder="1" applyAlignment="1">
      <alignment horizontal="center" vertical="center" wrapText="1"/>
    </xf>
    <xf numFmtId="0" fontId="69" fillId="0" borderId="31" xfId="71" applyFont="1" applyBorder="1" applyAlignment="1">
      <alignment horizontal="center" vertical="center" wrapText="1"/>
    </xf>
    <xf numFmtId="0" fontId="69" fillId="0" borderId="32" xfId="71" applyFont="1" applyBorder="1" applyAlignment="1">
      <alignment horizontal="center" vertical="center" wrapText="1"/>
    </xf>
    <xf numFmtId="49" fontId="24" fillId="0" borderId="33" xfId="71" applyNumberFormat="1" applyFont="1" applyBorder="1" applyAlignment="1">
      <alignment horizontal="center" vertical="center" wrapText="1"/>
    </xf>
    <xf numFmtId="49" fontId="24" fillId="0" borderId="34" xfId="71" applyNumberFormat="1" applyFont="1" applyBorder="1" applyAlignment="1">
      <alignment horizontal="center" vertical="center" wrapText="1"/>
    </xf>
    <xf numFmtId="0" fontId="24" fillId="0" borderId="34" xfId="71" applyFont="1" applyBorder="1" applyAlignment="1">
      <alignment horizontal="center" vertical="center" wrapText="1"/>
    </xf>
    <xf numFmtId="0" fontId="24" fillId="0" borderId="34" xfId="130" applyFont="1" applyBorder="1" applyAlignment="1">
      <alignment horizontal="center" vertical="center"/>
    </xf>
    <xf numFmtId="0" fontId="24" fillId="0" borderId="35" xfId="130" applyFont="1" applyBorder="1" applyAlignment="1">
      <alignment horizontal="center" vertical="center"/>
    </xf>
    <xf numFmtId="0" fontId="70" fillId="0" borderId="0" xfId="130" applyFont="1"/>
    <xf numFmtId="168" fontId="69" fillId="0" borderId="23" xfId="130" applyNumberFormat="1" applyFont="1" applyBorder="1" applyAlignment="1">
      <alignment horizontal="center" vertical="center" wrapText="1"/>
    </xf>
    <xf numFmtId="0" fontId="69" fillId="0" borderId="31" xfId="130" applyFont="1" applyBorder="1" applyAlignment="1">
      <alignment horizontal="center" vertical="center" wrapText="1"/>
    </xf>
    <xf numFmtId="0" fontId="69" fillId="0" borderId="36" xfId="130" applyFont="1" applyBorder="1" applyAlignment="1">
      <alignment horizontal="left" vertical="center" wrapText="1" indent="1"/>
    </xf>
    <xf numFmtId="169" fontId="69" fillId="0" borderId="36" xfId="130" applyNumberFormat="1" applyFont="1" applyBorder="1" applyAlignment="1">
      <alignment horizontal="center" vertical="center" wrapText="1"/>
    </xf>
    <xf numFmtId="49" fontId="69" fillId="0" borderId="37" xfId="130" applyNumberFormat="1" applyFont="1" applyBorder="1" applyAlignment="1">
      <alignment horizontal="center" vertical="center"/>
    </xf>
    <xf numFmtId="0" fontId="25" fillId="0" borderId="0" xfId="130" applyFont="1"/>
    <xf numFmtId="0" fontId="69" fillId="0" borderId="36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wrapText="1" indent="1"/>
    </xf>
    <xf numFmtId="169" fontId="69" fillId="0" borderId="24" xfId="130" applyNumberFormat="1" applyFont="1" applyBorder="1" applyAlignment="1">
      <alignment horizontal="center" vertical="center" wrapText="1"/>
    </xf>
    <xf numFmtId="49" fontId="69" fillId="0" borderId="25" xfId="130" applyNumberFormat="1" applyFont="1" applyBorder="1" applyAlignment="1">
      <alignment horizontal="center" vertical="center"/>
    </xf>
    <xf numFmtId="168" fontId="48" fillId="0" borderId="23" xfId="130" applyNumberFormat="1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center" vertical="center" wrapText="1"/>
    </xf>
    <xf numFmtId="0" fontId="48" fillId="0" borderId="24" xfId="130" applyFont="1" applyBorder="1" applyAlignment="1">
      <alignment horizontal="left" vertical="center" wrapText="1" indent="1"/>
    </xf>
    <xf numFmtId="169" fontId="48" fillId="0" borderId="24" xfId="130" applyNumberFormat="1" applyFont="1" applyBorder="1" applyAlignment="1">
      <alignment horizontal="center" vertical="center" wrapText="1"/>
    </xf>
    <xf numFmtId="49" fontId="48" fillId="0" borderId="25" xfId="130" applyNumberFormat="1" applyFont="1" applyBorder="1" applyAlignment="1">
      <alignment horizontal="center" vertical="center"/>
    </xf>
    <xf numFmtId="169" fontId="48" fillId="0" borderId="24" xfId="130" quotePrefix="1" applyNumberFormat="1" applyFont="1" applyBorder="1" applyAlignment="1">
      <alignment horizontal="center" vertical="center" wrapText="1"/>
    </xf>
    <xf numFmtId="0" fontId="48" fillId="0" borderId="3" xfId="130" applyFont="1" applyBorder="1" applyAlignment="1">
      <alignment horizontal="left" vertical="center" wrapText="1" indent="1"/>
    </xf>
    <xf numFmtId="169" fontId="69" fillId="0" borderId="24" xfId="130" quotePrefix="1" applyNumberFormat="1" applyFont="1" applyBorder="1" applyAlignment="1">
      <alignment horizontal="center" vertical="center" wrapText="1"/>
    </xf>
    <xf numFmtId="0" fontId="69" fillId="0" borderId="24" xfId="130" applyFont="1" applyBorder="1" applyAlignment="1">
      <alignment horizontal="left" vertical="center" indent="1"/>
    </xf>
    <xf numFmtId="0" fontId="48" fillId="0" borderId="24" xfId="131" applyFont="1" applyBorder="1" applyAlignment="1">
      <alignment horizontal="left" vertical="center" wrapText="1" indent="1"/>
    </xf>
    <xf numFmtId="169" fontId="48" fillId="0" borderId="24" xfId="130" applyNumberFormat="1" applyFont="1" applyBorder="1" applyAlignment="1">
      <alignment horizontal="center" vertical="center"/>
    </xf>
    <xf numFmtId="169" fontId="48" fillId="0" borderId="24" xfId="130" applyNumberFormat="1" applyFont="1" applyBorder="1" applyAlignment="1">
      <alignment horizontal="left" vertical="center" wrapText="1" indent="1"/>
    </xf>
    <xf numFmtId="0" fontId="48" fillId="0" borderId="24" xfId="130" applyFont="1" applyBorder="1" applyAlignment="1">
      <alignment horizontal="left" vertical="center" indent="1"/>
    </xf>
    <xf numFmtId="0" fontId="48" fillId="0" borderId="38" xfId="130" applyFont="1" applyBorder="1" applyAlignment="1">
      <alignment horizontal="left" vertical="center" wrapText="1" indent="1"/>
    </xf>
    <xf numFmtId="49" fontId="48" fillId="0" borderId="24" xfId="130" applyNumberFormat="1" applyFont="1" applyBorder="1" applyAlignment="1">
      <alignment horizontal="center" vertical="center" wrapText="1"/>
    </xf>
    <xf numFmtId="49" fontId="48" fillId="0" borderId="38" xfId="130" applyNumberFormat="1" applyFont="1" applyBorder="1" applyAlignment="1">
      <alignment horizontal="center" vertical="center" wrapText="1"/>
    </xf>
    <xf numFmtId="0" fontId="48" fillId="0" borderId="24" xfId="72" applyFont="1" applyBorder="1" applyAlignment="1">
      <alignment horizontal="left" vertical="center" wrapText="1" indent="1"/>
    </xf>
    <xf numFmtId="169" fontId="48" fillId="0" borderId="24" xfId="72" applyNumberFormat="1" applyFont="1" applyBorder="1" applyAlignment="1">
      <alignment horizontal="center" vertical="center" wrapText="1"/>
    </xf>
    <xf numFmtId="0" fontId="71" fillId="0" borderId="0" xfId="130" applyFont="1"/>
    <xf numFmtId="0" fontId="48" fillId="0" borderId="24" xfId="71" applyFont="1" applyBorder="1" applyAlignment="1">
      <alignment horizontal="left" vertical="center" wrapText="1" indent="1"/>
    </xf>
    <xf numFmtId="0" fontId="48" fillId="0" borderId="25" xfId="130" applyFont="1" applyBorder="1" applyAlignment="1">
      <alignment horizontal="right" vertical="center" wrapText="1"/>
    </xf>
    <xf numFmtId="49" fontId="48" fillId="0" borderId="24" xfId="130" quotePrefix="1" applyNumberFormat="1" applyFont="1" applyBorder="1" applyAlignment="1">
      <alignment horizontal="center" vertical="center" wrapText="1"/>
    </xf>
    <xf numFmtId="0" fontId="48" fillId="0" borderId="25" xfId="130" quotePrefix="1" applyFont="1" applyBorder="1" applyAlignment="1">
      <alignment horizontal="center" vertical="center" wrapText="1"/>
    </xf>
    <xf numFmtId="49" fontId="48" fillId="0" borderId="25" xfId="130" quotePrefix="1" applyNumberFormat="1" applyFont="1" applyBorder="1" applyAlignment="1">
      <alignment horizontal="center" vertical="center"/>
    </xf>
    <xf numFmtId="0" fontId="69" fillId="0" borderId="0" xfId="130" applyFont="1" applyAlignment="1">
      <alignment horizontal="left" vertical="center" wrapText="1" indent="1"/>
    </xf>
    <xf numFmtId="0" fontId="48" fillId="0" borderId="25" xfId="130" applyFont="1" applyBorder="1" applyAlignment="1">
      <alignment horizontal="center" vertical="center" wrapText="1"/>
    </xf>
    <xf numFmtId="1" fontId="48" fillId="0" borderId="24" xfId="130" applyNumberFormat="1" applyFont="1" applyBorder="1" applyAlignment="1">
      <alignment horizontal="left" vertical="center" wrapText="1" indent="1"/>
    </xf>
    <xf numFmtId="0" fontId="69" fillId="0" borderId="34" xfId="130" applyFont="1" applyBorder="1" applyAlignment="1">
      <alignment horizontal="left" vertical="center" wrapText="1" indent="1"/>
    </xf>
    <xf numFmtId="169" fontId="69" fillId="0" borderId="34" xfId="130" applyNumberFormat="1" applyFont="1" applyBorder="1" applyAlignment="1">
      <alignment horizontal="center" vertical="center" wrapText="1"/>
    </xf>
    <xf numFmtId="49" fontId="69" fillId="0" borderId="35" xfId="130" applyNumberFormat="1" applyFont="1" applyBorder="1" applyAlignment="1">
      <alignment horizontal="center" vertical="center"/>
    </xf>
    <xf numFmtId="0" fontId="21" fillId="0" borderId="0" xfId="130" applyAlignment="1">
      <alignment horizontal="center" vertical="center"/>
    </xf>
    <xf numFmtId="0" fontId="21" fillId="0" borderId="0" xfId="130" applyAlignment="1">
      <alignment vertical="center"/>
    </xf>
    <xf numFmtId="0" fontId="21" fillId="0" borderId="0" xfId="130" applyAlignment="1">
      <alignment horizontal="left" vertical="center" indent="1"/>
    </xf>
    <xf numFmtId="0" fontId="21" fillId="0" borderId="0" xfId="130" applyAlignment="1">
      <alignment horizontal="center"/>
    </xf>
    <xf numFmtId="0" fontId="25" fillId="0" borderId="0" xfId="130" applyFont="1" applyAlignment="1">
      <alignment horizontal="center"/>
    </xf>
    <xf numFmtId="0" fontId="21" fillId="0" borderId="6" xfId="130" applyBorder="1" applyAlignment="1">
      <alignment horizontal="center" vertical="center"/>
    </xf>
    <xf numFmtId="0" fontId="53" fillId="17" borderId="0" xfId="4" applyFont="1" applyFill="1" applyAlignment="1">
      <alignment horizontal="center" vertical="center" wrapText="1"/>
    </xf>
    <xf numFmtId="0" fontId="8" fillId="0" borderId="4" xfId="4" quotePrefix="1" applyFont="1" applyBorder="1" applyAlignment="1">
      <alignment horizontal="left" vertical="center" wrapText="1"/>
    </xf>
    <xf numFmtId="0" fontId="51" fillId="0" borderId="0" xfId="2" applyFont="1" applyAlignment="1">
      <alignment horizontal="center" vertical="center" wrapText="1"/>
    </xf>
    <xf numFmtId="0" fontId="72" fillId="0" borderId="0" xfId="0" applyFont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Font="1" applyAlignment="1">
      <alignment vertical="center" wrapText="1"/>
    </xf>
    <xf numFmtId="0" fontId="73" fillId="20" borderId="6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>
      <alignment horizontal="center" vertical="center" wrapText="1"/>
    </xf>
    <xf numFmtId="0" fontId="14" fillId="0" borderId="1" xfId="117" quotePrefix="1" applyNumberFormat="1" applyFill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49" fontId="0" fillId="0" borderId="0" xfId="0" applyNumberFormat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Alignment="1" applyProtection="1">
      <alignment horizontal="left" vertical="center"/>
      <protection locked="0"/>
    </xf>
    <xf numFmtId="1" fontId="74" fillId="0" borderId="24" xfId="0" applyNumberFormat="1" applyFont="1" applyBorder="1" applyAlignment="1">
      <alignment horizontal="right" vertical="center"/>
    </xf>
    <xf numFmtId="0" fontId="74" fillId="0" borderId="24" xfId="0" applyFont="1" applyBorder="1" applyAlignment="1">
      <alignment horizontal="left" vertical="center"/>
    </xf>
    <xf numFmtId="0" fontId="74" fillId="52" borderId="24" xfId="2" applyFont="1" applyFill="1" applyBorder="1" applyAlignment="1">
      <alignment horizontal="left" vertical="center"/>
    </xf>
    <xf numFmtId="169" fontId="74" fillId="0" borderId="24" xfId="0" applyNumberFormat="1" applyFont="1" applyBorder="1" applyAlignment="1">
      <alignment horizontal="center" vertical="center"/>
    </xf>
    <xf numFmtId="49" fontId="74" fillId="0" borderId="25" xfId="0" applyNumberFormat="1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6" fillId="0" borderId="1" xfId="117" quotePrefix="1" applyNumberFormat="1" applyFont="1" applyFill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>
      <alignment vertical="center" wrapText="1"/>
    </xf>
    <xf numFmtId="1" fontId="17" fillId="12" borderId="40" xfId="2" applyNumberFormat="1" applyFont="1" applyFill="1" applyBorder="1" applyAlignment="1">
      <alignment horizontal="left" vertical="center" wrapText="1"/>
    </xf>
    <xf numFmtId="0" fontId="12" fillId="0" borderId="6" xfId="2" applyFont="1" applyBorder="1" applyAlignment="1">
      <alignment vertical="center"/>
    </xf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7" fillId="0" borderId="0" xfId="4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Font="1" applyFill="1" applyBorder="1" applyAlignment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Font="1" applyFill="1" applyBorder="1" applyAlignment="1">
      <alignment horizontal="center" vertical="center" wrapText="1"/>
    </xf>
    <xf numFmtId="0" fontId="86" fillId="0" borderId="0" xfId="0" applyFont="1"/>
    <xf numFmtId="0" fontId="25" fillId="52" borderId="6" xfId="0" applyFont="1" applyFill="1" applyBorder="1" applyAlignment="1">
      <alignment horizontal="left" vertical="center" wrapText="1"/>
    </xf>
    <xf numFmtId="0" fontId="21" fillId="52" borderId="6" xfId="0" applyFont="1" applyFill="1" applyBorder="1" applyAlignment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Font="1" applyFill="1" applyBorder="1" applyAlignment="1">
      <alignment vertical="center" wrapText="1"/>
    </xf>
    <xf numFmtId="0" fontId="21" fillId="52" borderId="6" xfId="0" applyFont="1" applyFill="1" applyBorder="1" applyAlignment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Font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91" fillId="0" borderId="0" xfId="0" applyFont="1" applyAlignment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Font="1" applyFill="1" applyBorder="1" applyAlignment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Font="1" applyFill="1" applyBorder="1" applyAlignment="1">
      <alignment horizontal="center" vertical="center" wrapText="1"/>
    </xf>
    <xf numFmtId="0" fontId="93" fillId="52" borderId="6" xfId="0" applyFont="1" applyFill="1" applyBorder="1" applyAlignment="1">
      <alignment horizontal="left" vertical="center" wrapText="1"/>
    </xf>
    <xf numFmtId="0" fontId="59" fillId="52" borderId="6" xfId="0" applyFont="1" applyFill="1" applyBorder="1" applyAlignment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Font="1" applyAlignment="1">
      <alignment vertical="center" wrapText="1"/>
    </xf>
    <xf numFmtId="0" fontId="93" fillId="52" borderId="6" xfId="0" applyFont="1" applyFill="1" applyBorder="1" applyAlignment="1">
      <alignment horizontal="left" vertical="center"/>
    </xf>
    <xf numFmtId="0" fontId="93" fillId="52" borderId="6" xfId="0" applyFont="1" applyFill="1" applyBorder="1" applyAlignment="1">
      <alignment vertical="center" wrapText="1"/>
    </xf>
    <xf numFmtId="0" fontId="59" fillId="52" borderId="6" xfId="0" applyFont="1" applyFill="1" applyBorder="1" applyAlignment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6" fillId="53" borderId="16" xfId="4" applyFont="1" applyFill="1" applyBorder="1" applyAlignment="1">
      <alignment horizontal="left" vertical="center" wrapText="1"/>
    </xf>
    <xf numFmtId="0" fontId="96" fillId="53" borderId="22" xfId="4" applyFont="1" applyFill="1" applyBorder="1" applyAlignment="1">
      <alignment horizontal="left" vertical="center" wrapText="1"/>
    </xf>
    <xf numFmtId="0" fontId="97" fillId="0" borderId="0" xfId="0" applyFont="1"/>
    <xf numFmtId="0" fontId="98" fillId="0" borderId="0" xfId="4" applyFont="1"/>
    <xf numFmtId="0" fontId="99" fillId="0" borderId="0" xfId="4" applyFont="1" applyAlignment="1">
      <alignment vertical="center"/>
    </xf>
    <xf numFmtId="168" fontId="87" fillId="0" borderId="23" xfId="0" applyNumberFormat="1" applyFont="1" applyBorder="1" applyAlignment="1">
      <alignment horizontal="center" vertical="center"/>
    </xf>
    <xf numFmtId="1" fontId="87" fillId="0" borderId="24" xfId="0" applyNumberFormat="1" applyFont="1" applyBorder="1" applyAlignment="1">
      <alignment horizontal="right" vertical="center"/>
    </xf>
    <xf numFmtId="0" fontId="87" fillId="0" borderId="24" xfId="0" applyFont="1" applyBorder="1" applyAlignment="1">
      <alignment horizontal="left" vertical="center"/>
    </xf>
    <xf numFmtId="0" fontId="87" fillId="0" borderId="24" xfId="0" applyFont="1" applyBorder="1" applyAlignment="1">
      <alignment vertical="center"/>
    </xf>
    <xf numFmtId="169" fontId="87" fillId="0" borderId="24" xfId="0" applyNumberFormat="1" applyFont="1" applyBorder="1" applyAlignment="1">
      <alignment horizontal="center" vertical="center"/>
    </xf>
    <xf numFmtId="49" fontId="87" fillId="0" borderId="25" xfId="0" applyNumberFormat="1" applyFont="1" applyBorder="1" applyAlignment="1">
      <alignment horizontal="center" vertical="center"/>
    </xf>
    <xf numFmtId="49" fontId="87" fillId="52" borderId="6" xfId="2" applyNumberFormat="1" applyFont="1" applyFill="1" applyBorder="1" applyAlignment="1">
      <alignment horizontal="left" vertical="center"/>
    </xf>
    <xf numFmtId="49" fontId="83" fillId="0" borderId="0" xfId="0" applyNumberFormat="1" applyFont="1" applyAlignment="1">
      <alignment horizontal="left"/>
    </xf>
    <xf numFmtId="0" fontId="87" fillId="52" borderId="24" xfId="2" applyFont="1" applyFill="1" applyBorder="1" applyAlignment="1">
      <alignment horizontal="left" vertical="center"/>
    </xf>
    <xf numFmtId="3" fontId="7" fillId="0" borderId="0" xfId="4" applyNumberFormat="1" applyFont="1" applyAlignment="1">
      <alignment horizontal="right" vertical="center"/>
    </xf>
    <xf numFmtId="3" fontId="93" fillId="52" borderId="6" xfId="0" applyNumberFormat="1" applyFont="1" applyFill="1" applyBorder="1" applyAlignment="1">
      <alignment vertical="center" wrapText="1"/>
    </xf>
    <xf numFmtId="3" fontId="93" fillId="52" borderId="6" xfId="0" applyNumberFormat="1" applyFont="1" applyFill="1" applyBorder="1" applyAlignment="1">
      <alignment horizontal="right" vertical="center" wrapText="1"/>
    </xf>
    <xf numFmtId="3" fontId="93" fillId="74" borderId="6" xfId="0" applyNumberFormat="1" applyFont="1" applyFill="1" applyBorder="1" applyAlignment="1">
      <alignment horizontal="right" vertical="center" wrapText="1"/>
    </xf>
    <xf numFmtId="3" fontId="46" fillId="52" borderId="6" xfId="0" applyNumberFormat="1" applyFont="1" applyFill="1" applyBorder="1" applyAlignment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Font="1" applyFill="1" applyBorder="1" applyAlignment="1">
      <alignment horizontal="left" vertical="center" wrapText="1"/>
    </xf>
    <xf numFmtId="3" fontId="100" fillId="52" borderId="6" xfId="0" applyNumberFormat="1" applyFont="1" applyFill="1" applyBorder="1" applyAlignment="1">
      <alignment horizontal="right" vertical="center" wrapText="1"/>
    </xf>
    <xf numFmtId="0" fontId="77" fillId="0" borderId="0" xfId="0" applyFont="1"/>
    <xf numFmtId="0" fontId="100" fillId="74" borderId="6" xfId="0" applyFont="1" applyFill="1" applyBorder="1" applyAlignment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Font="1" applyAlignment="1">
      <alignment horizontal="center" vertical="center" wrapText="1"/>
    </xf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7" fontId="12" fillId="0" borderId="6" xfId="2" applyNumberFormat="1" applyFont="1" applyBorder="1" applyAlignment="1" applyProtection="1">
      <alignment vertical="center"/>
      <protection locked="0"/>
    </xf>
    <xf numFmtId="167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/>
    <xf numFmtId="3" fontId="92" fillId="0" borderId="6" xfId="0" applyNumberFormat="1" applyFont="1" applyBorder="1" applyAlignment="1">
      <alignment horizontal="right"/>
    </xf>
    <xf numFmtId="0" fontId="21" fillId="0" borderId="6" xfId="0" applyFont="1" applyBorder="1" applyAlignment="1" applyProtection="1">
      <alignment horizontal="right" vertical="center" wrapText="1"/>
      <protection locked="0"/>
    </xf>
    <xf numFmtId="3" fontId="92" fillId="0" borderId="6" xfId="0" applyNumberFormat="1" applyFont="1" applyBorder="1"/>
    <xf numFmtId="3" fontId="84" fillId="52" borderId="6" xfId="0" applyNumberFormat="1" applyFont="1" applyFill="1" applyBorder="1" applyAlignment="1">
      <alignment horizontal="right"/>
    </xf>
    <xf numFmtId="0" fontId="93" fillId="0" borderId="6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horizontal="right"/>
    </xf>
    <xf numFmtId="0" fontId="102" fillId="0" borderId="0" xfId="0" applyFont="1"/>
    <xf numFmtId="3" fontId="84" fillId="0" borderId="6" xfId="0" applyNumberFormat="1" applyFont="1" applyBorder="1" applyAlignment="1">
      <alignment horizontal="right"/>
    </xf>
    <xf numFmtId="3" fontId="12" fillId="0" borderId="6" xfId="6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horizontal="right" vertical="center" wrapText="1"/>
      <protection locked="0"/>
    </xf>
    <xf numFmtId="3" fontId="59" fillId="0" borderId="6" xfId="0" applyNumberFormat="1" applyFont="1" applyBorder="1" applyAlignment="1" applyProtection="1">
      <alignment vertical="center" wrapText="1"/>
      <protection locked="0"/>
    </xf>
    <xf numFmtId="3" fontId="59" fillId="0" borderId="6" xfId="0" quotePrefix="1" applyNumberFormat="1" applyFont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>
      <alignment horizontal="center" vertical="center" wrapText="1"/>
    </xf>
    <xf numFmtId="3" fontId="91" fillId="55" borderId="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2" fillId="0" borderId="0" xfId="2" applyFont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3" fontId="0" fillId="0" borderId="6" xfId="0" applyNumberFormat="1" applyBorder="1"/>
    <xf numFmtId="3" fontId="19" fillId="13" borderId="6" xfId="2" applyNumberFormat="1" applyFont="1" applyFill="1" applyBorder="1" applyAlignment="1">
      <alignment vertical="center"/>
    </xf>
    <xf numFmtId="0" fontId="93" fillId="74" borderId="7" xfId="0" applyFont="1" applyFill="1" applyBorder="1" applyAlignment="1">
      <alignment horizontal="left" vertical="center" wrapText="1"/>
    </xf>
    <xf numFmtId="0" fontId="93" fillId="52" borderId="7" xfId="0" applyFont="1" applyFill="1" applyBorder="1" applyAlignment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Font="1" applyFill="1" applyBorder="1" applyAlignment="1">
      <alignment horizontal="left" vertical="center" wrapText="1" indent="1"/>
    </xf>
    <xf numFmtId="0" fontId="2" fillId="0" borderId="6" xfId="0" applyFont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Border="1" applyAlignment="1" applyProtection="1">
      <alignment horizontal="right"/>
      <protection locked="0"/>
    </xf>
    <xf numFmtId="3" fontId="8" fillId="0" borderId="4" xfId="4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05" fillId="0" borderId="6" xfId="0" applyFont="1" applyBorder="1" applyAlignment="1">
      <alignment horizontal="left" vertical="center" wrapText="1"/>
    </xf>
    <xf numFmtId="0" fontId="53" fillId="75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0" xfId="4" applyFont="1"/>
    <xf numFmtId="0" fontId="7" fillId="0" borderId="0" xfId="4" applyFont="1" applyAlignment="1">
      <alignment horizontal="center" vertical="center" wrapText="1"/>
    </xf>
    <xf numFmtId="0" fontId="98" fillId="0" borderId="0" xfId="4" applyFont="1"/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Border="1" applyAlignment="1" applyProtection="1">
      <alignment horizontal="left" vertical="center" wrapText="1"/>
      <protection locked="0"/>
    </xf>
    <xf numFmtId="0" fontId="96" fillId="0" borderId="15" xfId="4" applyFont="1" applyBorder="1" applyAlignment="1" applyProtection="1">
      <alignment horizontal="left" vertical="center" wrapText="1"/>
      <protection locked="0"/>
    </xf>
    <xf numFmtId="0" fontId="96" fillId="0" borderId="21" xfId="4" applyFont="1" applyBorder="1" applyAlignment="1" applyProtection="1">
      <alignment horizontal="left" vertical="center" wrapText="1"/>
      <protection locked="0"/>
    </xf>
    <xf numFmtId="0" fontId="49" fillId="0" borderId="12" xfId="0" applyFont="1" applyBorder="1"/>
    <xf numFmtId="0" fontId="49" fillId="0" borderId="0" xfId="0" applyFont="1"/>
    <xf numFmtId="0" fontId="51" fillId="0" borderId="0" xfId="2" applyFont="1" applyAlignment="1">
      <alignment horizontal="center" vertical="center" wrapText="1"/>
    </xf>
    <xf numFmtId="0" fontId="92" fillId="55" borderId="9" xfId="0" applyFont="1" applyFill="1" applyBorder="1" applyAlignment="1">
      <alignment horizontal="center" vertical="center" wrapText="1"/>
    </xf>
    <xf numFmtId="0" fontId="92" fillId="55" borderId="41" xfId="0" applyFont="1" applyFill="1" applyBorder="1" applyAlignment="1">
      <alignment horizontal="center" vertical="center" wrapText="1"/>
    </xf>
    <xf numFmtId="0" fontId="92" fillId="55" borderId="7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1" fillId="55" borderId="9" xfId="0" applyFont="1" applyFill="1" applyBorder="1" applyAlignment="1">
      <alignment horizontal="center" vertical="center" wrapText="1"/>
    </xf>
    <xf numFmtId="0" fontId="91" fillId="55" borderId="41" xfId="0" applyFont="1" applyFill="1" applyBorder="1" applyAlignment="1">
      <alignment horizontal="center" vertical="center" wrapText="1"/>
    </xf>
    <xf numFmtId="0" fontId="91" fillId="55" borderId="7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84" fillId="55" borderId="9" xfId="0" applyFont="1" applyFill="1" applyBorder="1" applyAlignment="1">
      <alignment horizontal="center" vertical="center" wrapText="1"/>
    </xf>
    <xf numFmtId="0" fontId="84" fillId="55" borderId="41" xfId="0" applyFont="1" applyFill="1" applyBorder="1" applyAlignment="1">
      <alignment horizontal="center" vertical="center" wrapText="1"/>
    </xf>
    <xf numFmtId="0" fontId="84" fillId="55" borderId="7" xfId="0" applyFont="1" applyFill="1" applyBorder="1" applyAlignment="1">
      <alignment horizontal="center" vertical="center" wrapText="1"/>
    </xf>
    <xf numFmtId="0" fontId="85" fillId="55" borderId="9" xfId="0" applyFont="1" applyFill="1" applyBorder="1" applyAlignment="1">
      <alignment horizontal="center" vertical="center" wrapText="1"/>
    </xf>
    <xf numFmtId="0" fontId="85" fillId="55" borderId="41" xfId="0" applyFont="1" applyFill="1" applyBorder="1" applyAlignment="1">
      <alignment horizontal="center" vertical="center" wrapText="1"/>
    </xf>
    <xf numFmtId="0" fontId="85" fillId="55" borderId="7" xfId="0" applyFont="1" applyFill="1" applyBorder="1" applyAlignment="1">
      <alignment horizontal="center" vertical="center" wrapText="1"/>
    </xf>
    <xf numFmtId="0" fontId="25" fillId="0" borderId="29" xfId="130" applyFont="1" applyBorder="1" applyAlignment="1">
      <alignment horizontal="center" vertical="center"/>
    </xf>
    <xf numFmtId="0" fontId="48" fillId="0" borderId="39" xfId="130" applyFont="1" applyBorder="1" applyAlignment="1">
      <alignment horizontal="left" vertical="center" wrapText="1"/>
    </xf>
  </cellXfs>
  <cellStyles count="157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Comma 2 2" xfId="153" xr:uid="{00000000-0005-0000-0000-000013000000}"/>
    <cellStyle name="Comma 2 3" xfId="146" xr:uid="{00000000-0005-0000-0000-000014000000}"/>
    <cellStyle name="Comma 3" xfId="149" xr:uid="{00000000-0005-0000-0000-000015000000}"/>
    <cellStyle name="Comma 3 2" xfId="155" xr:uid="{00000000-0005-0000-0000-000016000000}"/>
    <cellStyle name="Comma 4" xfId="151" xr:uid="{00000000-0005-0000-0000-000017000000}"/>
    <cellStyle name="Currency 2" xfId="147" xr:uid="{00000000-0005-0000-0000-000018000000}"/>
    <cellStyle name="Currency 2 2" xfId="154" xr:uid="{00000000-0005-0000-0000-000019000000}"/>
    <cellStyle name="Currency 3" xfId="150" xr:uid="{00000000-0005-0000-0000-00001A000000}"/>
    <cellStyle name="Currency 3 2" xfId="156" xr:uid="{00000000-0005-0000-0000-00001B000000}"/>
    <cellStyle name="Currency 4" xfId="152" xr:uid="{00000000-0005-0000-0000-00001C000000}"/>
    <cellStyle name="Emphasis 1" xfId="37" xr:uid="{00000000-0005-0000-0000-00001D000000}"/>
    <cellStyle name="Emphasis 2" xfId="38" xr:uid="{00000000-0005-0000-0000-00001E000000}"/>
    <cellStyle name="Emphasis 3" xfId="39" xr:uid="{00000000-0005-0000-0000-00001F000000}"/>
    <cellStyle name="Naslov 1" xfId="74" xr:uid="{00000000-0005-0000-0000-000020000000}"/>
    <cellStyle name="Normal" xfId="0" builtinId="0"/>
    <cellStyle name="Normal 2" xfId="2" xr:uid="{00000000-0005-0000-0000-000022000000}"/>
    <cellStyle name="Normal 2 2" xfId="115" xr:uid="{00000000-0005-0000-0000-000023000000}"/>
    <cellStyle name="Normal 2 3" xfId="130" xr:uid="{00000000-0005-0000-0000-000024000000}"/>
    <cellStyle name="Normal 2 4" xfId="148" xr:uid="{00000000-0005-0000-0000-000025000000}"/>
    <cellStyle name="Normal 3" xfId="18" xr:uid="{00000000-0005-0000-0000-000026000000}"/>
    <cellStyle name="Normal 3 3" xfId="3" xr:uid="{00000000-0005-0000-0000-000027000000}"/>
    <cellStyle name="Normal 4" xfId="75" xr:uid="{00000000-0005-0000-0000-000028000000}"/>
    <cellStyle name="Normal 6" xfId="4" xr:uid="{00000000-0005-0000-0000-000029000000}"/>
    <cellStyle name="Obično_01_ZAGREBAČKA ŽUPANIJA" xfId="71" xr:uid="{00000000-0005-0000-0000-00002A000000}"/>
    <cellStyle name="Obično_14_OSJEČKO-BARANJSKA ŽUPANIJA" xfId="72" xr:uid="{00000000-0005-0000-0000-00002B000000}"/>
    <cellStyle name="Obično_21_GRAD ZAGREB" xfId="131" xr:uid="{00000000-0005-0000-0000-00002C000000}"/>
    <cellStyle name="Obično_List4" xfId="5" xr:uid="{00000000-0005-0000-0000-00002D000000}"/>
    <cellStyle name="Obično_List7" xfId="6" xr:uid="{00000000-0005-0000-0000-00002E000000}"/>
    <cellStyle name="SAPBEXaggData" xfId="7" xr:uid="{00000000-0005-0000-0000-00002F000000}"/>
    <cellStyle name="SAPBEXaggData 2" xfId="76" xr:uid="{00000000-0005-0000-0000-000030000000}"/>
    <cellStyle name="SAPBEXaggData 3" xfId="137" xr:uid="{00000000-0005-0000-0000-000031000000}"/>
    <cellStyle name="SAPBEXaggDataEmph" xfId="40" xr:uid="{00000000-0005-0000-0000-000032000000}"/>
    <cellStyle name="SAPBEXaggDataEmph 2" xfId="77" xr:uid="{00000000-0005-0000-0000-000033000000}"/>
    <cellStyle name="SAPBEXaggItem" xfId="8" xr:uid="{00000000-0005-0000-0000-000034000000}"/>
    <cellStyle name="SAPBEXaggItem 2" xfId="78" xr:uid="{00000000-0005-0000-0000-000035000000}"/>
    <cellStyle name="SAPBEXaggItem 3" xfId="116" xr:uid="{00000000-0005-0000-0000-000036000000}"/>
    <cellStyle name="SAPBEXaggItem 4" xfId="139" xr:uid="{00000000-0005-0000-0000-000037000000}"/>
    <cellStyle name="SAPBEXaggItemX" xfId="41" xr:uid="{00000000-0005-0000-0000-000038000000}"/>
    <cellStyle name="SAPBEXaggItemX 2" xfId="79" xr:uid="{00000000-0005-0000-0000-000039000000}"/>
    <cellStyle name="SAPBEXchaText" xfId="9" xr:uid="{00000000-0005-0000-0000-00003A000000}"/>
    <cellStyle name="SAPBEXchaText 2" xfId="80" xr:uid="{00000000-0005-0000-0000-00003B000000}"/>
    <cellStyle name="SAPBEXchaText 3" xfId="117" xr:uid="{00000000-0005-0000-0000-00003C000000}"/>
    <cellStyle name="SAPBEXchaText 4" xfId="134" xr:uid="{00000000-0005-0000-0000-00003D000000}"/>
    <cellStyle name="SAPBEXchaText 5" xfId="135" xr:uid="{00000000-0005-0000-0000-00003E000000}"/>
    <cellStyle name="SAPBEXexcBad7" xfId="42" xr:uid="{00000000-0005-0000-0000-00003F000000}"/>
    <cellStyle name="SAPBEXexcBad7 2" xfId="81" xr:uid="{00000000-0005-0000-0000-000040000000}"/>
    <cellStyle name="SAPBEXexcBad8" xfId="43" xr:uid="{00000000-0005-0000-0000-000041000000}"/>
    <cellStyle name="SAPBEXexcBad8 2" xfId="82" xr:uid="{00000000-0005-0000-0000-000042000000}"/>
    <cellStyle name="SAPBEXexcBad9" xfId="44" xr:uid="{00000000-0005-0000-0000-000043000000}"/>
    <cellStyle name="SAPBEXexcBad9 2" xfId="83" xr:uid="{00000000-0005-0000-0000-000044000000}"/>
    <cellStyle name="SAPBEXexcCritical4" xfId="45" xr:uid="{00000000-0005-0000-0000-000045000000}"/>
    <cellStyle name="SAPBEXexcCritical4 2" xfId="84" xr:uid="{00000000-0005-0000-0000-000046000000}"/>
    <cellStyle name="SAPBEXexcCritical5" xfId="46" xr:uid="{00000000-0005-0000-0000-000047000000}"/>
    <cellStyle name="SAPBEXexcCritical5 2" xfId="85" xr:uid="{00000000-0005-0000-0000-000048000000}"/>
    <cellStyle name="SAPBEXexcCritical6" xfId="47" xr:uid="{00000000-0005-0000-0000-000049000000}"/>
    <cellStyle name="SAPBEXexcCritical6 2" xfId="86" xr:uid="{00000000-0005-0000-0000-00004A000000}"/>
    <cellStyle name="SAPBEXexcGood1" xfId="48" xr:uid="{00000000-0005-0000-0000-00004B000000}"/>
    <cellStyle name="SAPBEXexcGood1 2" xfId="87" xr:uid="{00000000-0005-0000-0000-00004C000000}"/>
    <cellStyle name="SAPBEXexcGood2" xfId="49" xr:uid="{00000000-0005-0000-0000-00004D000000}"/>
    <cellStyle name="SAPBEXexcGood2 2" xfId="88" xr:uid="{00000000-0005-0000-0000-00004E000000}"/>
    <cellStyle name="SAPBEXexcGood3" xfId="50" xr:uid="{00000000-0005-0000-0000-00004F000000}"/>
    <cellStyle name="SAPBEXexcGood3 2" xfId="89" xr:uid="{00000000-0005-0000-0000-000050000000}"/>
    <cellStyle name="SAPBEXfilterDrill" xfId="51" xr:uid="{00000000-0005-0000-0000-000051000000}"/>
    <cellStyle name="SAPBEXfilterDrill 2" xfId="90" xr:uid="{00000000-0005-0000-0000-000052000000}"/>
    <cellStyle name="SAPBEXfilterDrill 3" xfId="118" xr:uid="{00000000-0005-0000-0000-000053000000}"/>
    <cellStyle name="SAPBEXfilterItem" xfId="52" xr:uid="{00000000-0005-0000-0000-000054000000}"/>
    <cellStyle name="SAPBEXfilterItem 2" xfId="91" xr:uid="{00000000-0005-0000-0000-000055000000}"/>
    <cellStyle name="SAPBEXfilterItem 3" xfId="119" xr:uid="{00000000-0005-0000-0000-000056000000}"/>
    <cellStyle name="SAPBEXfilterItem 4" xfId="136" xr:uid="{00000000-0005-0000-0000-000057000000}"/>
    <cellStyle name="SAPBEXfilterText" xfId="53" xr:uid="{00000000-0005-0000-0000-000058000000}"/>
    <cellStyle name="SAPBEXfilterText 2" xfId="92" xr:uid="{00000000-0005-0000-0000-000059000000}"/>
    <cellStyle name="SAPBEXfilterText 3" xfId="120" xr:uid="{00000000-0005-0000-0000-00005A000000}"/>
    <cellStyle name="SAPBEXformats" xfId="10" xr:uid="{00000000-0005-0000-0000-00005B000000}"/>
    <cellStyle name="SAPBEXformats 2" xfId="93" xr:uid="{00000000-0005-0000-0000-00005C000000}"/>
    <cellStyle name="SAPBEXheaderItem" xfId="54" xr:uid="{00000000-0005-0000-0000-00005D000000}"/>
    <cellStyle name="SAPBEXheaderItem 2" xfId="94" xr:uid="{00000000-0005-0000-0000-00005E000000}"/>
    <cellStyle name="SAPBEXheaderItem 3" xfId="125" xr:uid="{00000000-0005-0000-0000-00005F000000}"/>
    <cellStyle name="SAPBEXheaderText" xfId="55" xr:uid="{00000000-0005-0000-0000-000060000000}"/>
    <cellStyle name="SAPBEXheaderText 2" xfId="95" xr:uid="{00000000-0005-0000-0000-000061000000}"/>
    <cellStyle name="SAPBEXheaderText 3" xfId="126" xr:uid="{00000000-0005-0000-0000-000062000000}"/>
    <cellStyle name="SAPBEXHLevel0" xfId="11" xr:uid="{00000000-0005-0000-0000-000063000000}"/>
    <cellStyle name="SAPBEXHLevel0 2" xfId="73" xr:uid="{00000000-0005-0000-0000-000064000000}"/>
    <cellStyle name="SAPBEXHLevel0 3" xfId="96" xr:uid="{00000000-0005-0000-0000-000065000000}"/>
    <cellStyle name="SAPBEXHLevel0 4" xfId="140" xr:uid="{00000000-0005-0000-0000-000066000000}"/>
    <cellStyle name="SAPBEXHLevel0X" xfId="56" xr:uid="{00000000-0005-0000-0000-000067000000}"/>
    <cellStyle name="SAPBEXHLevel0X 2" xfId="97" xr:uid="{00000000-0005-0000-0000-000068000000}"/>
    <cellStyle name="SAPBEXHLevel0X 3" xfId="133" xr:uid="{00000000-0005-0000-0000-000069000000}"/>
    <cellStyle name="SAPBEXHLevel1" xfId="12" xr:uid="{00000000-0005-0000-0000-00006A000000}"/>
    <cellStyle name="SAPBEXHLevel1 2" xfId="98" xr:uid="{00000000-0005-0000-0000-00006B000000}"/>
    <cellStyle name="SAPBEXHLevel1 3" xfId="127" xr:uid="{00000000-0005-0000-0000-00006C000000}"/>
    <cellStyle name="SAPBEXHLevel1 4" xfId="143" xr:uid="{00000000-0005-0000-0000-00006D000000}"/>
    <cellStyle name="SAPBEXHLevel1X" xfId="57" xr:uid="{00000000-0005-0000-0000-00006E000000}"/>
    <cellStyle name="SAPBEXHLevel1X 2" xfId="99" xr:uid="{00000000-0005-0000-0000-00006F000000}"/>
    <cellStyle name="SAPBEXHLevel2" xfId="13" xr:uid="{00000000-0005-0000-0000-000070000000}"/>
    <cellStyle name="SAPBEXHLevel2 2" xfId="100" xr:uid="{00000000-0005-0000-0000-000071000000}"/>
    <cellStyle name="SAPBEXHLevel2 3" xfId="128" xr:uid="{00000000-0005-0000-0000-000072000000}"/>
    <cellStyle name="SAPBEXHLevel2 4" xfId="145" xr:uid="{00000000-0005-0000-0000-000073000000}"/>
    <cellStyle name="SAPBEXHLevel2X" xfId="58" xr:uid="{00000000-0005-0000-0000-000074000000}"/>
    <cellStyle name="SAPBEXHLevel2X 2" xfId="101" xr:uid="{00000000-0005-0000-0000-000075000000}"/>
    <cellStyle name="SAPBEXHLevel3" xfId="14" xr:uid="{00000000-0005-0000-0000-000076000000}"/>
    <cellStyle name="SAPBEXHLevel3 2" xfId="102" xr:uid="{00000000-0005-0000-0000-000077000000}"/>
    <cellStyle name="SAPBEXHLevel3 3" xfId="121" xr:uid="{00000000-0005-0000-0000-000078000000}"/>
    <cellStyle name="SAPBEXHLevel3 4" xfId="144" xr:uid="{00000000-0005-0000-0000-000079000000}"/>
    <cellStyle name="SAPBEXHLevel3X" xfId="59" xr:uid="{00000000-0005-0000-0000-00007A000000}"/>
    <cellStyle name="SAPBEXHLevel3X 2" xfId="103" xr:uid="{00000000-0005-0000-0000-00007B000000}"/>
    <cellStyle name="SAPBEXinputData" xfId="60" xr:uid="{00000000-0005-0000-0000-00007C000000}"/>
    <cellStyle name="SAPBEXinputData 2" xfId="104" xr:uid="{00000000-0005-0000-0000-00007D000000}"/>
    <cellStyle name="SAPBEXItemHeader" xfId="15" xr:uid="{00000000-0005-0000-0000-00007E000000}"/>
    <cellStyle name="SAPBEXresData" xfId="61" xr:uid="{00000000-0005-0000-0000-00007F000000}"/>
    <cellStyle name="SAPBEXresData 2" xfId="105" xr:uid="{00000000-0005-0000-0000-000080000000}"/>
    <cellStyle name="SAPBEXresDataEmph" xfId="62" xr:uid="{00000000-0005-0000-0000-000081000000}"/>
    <cellStyle name="SAPBEXresDataEmph 2" xfId="106" xr:uid="{00000000-0005-0000-0000-000082000000}"/>
    <cellStyle name="SAPBEXresDataEmph 3" xfId="122" xr:uid="{00000000-0005-0000-0000-000083000000}"/>
    <cellStyle name="SAPBEXresItem" xfId="63" xr:uid="{00000000-0005-0000-0000-000084000000}"/>
    <cellStyle name="SAPBEXresItem 2" xfId="107" xr:uid="{00000000-0005-0000-0000-000085000000}"/>
    <cellStyle name="SAPBEXresItemX" xfId="64" xr:uid="{00000000-0005-0000-0000-000086000000}"/>
    <cellStyle name="SAPBEXresItemX 2" xfId="108" xr:uid="{00000000-0005-0000-0000-000087000000}"/>
    <cellStyle name="SAPBEXstdData" xfId="16" xr:uid="{00000000-0005-0000-0000-000088000000}"/>
    <cellStyle name="SAPBEXstdData 2" xfId="109" xr:uid="{00000000-0005-0000-0000-000089000000}"/>
    <cellStyle name="SAPBEXstdData 3" xfId="141" xr:uid="{00000000-0005-0000-0000-00008A000000}"/>
    <cellStyle name="SAPBEXstdDataEmph" xfId="65" xr:uid="{00000000-0005-0000-0000-00008B000000}"/>
    <cellStyle name="SAPBEXstdDataEmph 2" xfId="110" xr:uid="{00000000-0005-0000-0000-00008C000000}"/>
    <cellStyle name="SAPBEXstdItem" xfId="17" xr:uid="{00000000-0005-0000-0000-00008D000000}"/>
    <cellStyle name="SAPBEXstdItem 2" xfId="111" xr:uid="{00000000-0005-0000-0000-00008E000000}"/>
    <cellStyle name="SAPBEXstdItem 3" xfId="123" xr:uid="{00000000-0005-0000-0000-00008F000000}"/>
    <cellStyle name="SAPBEXstdItem 4" xfId="132" xr:uid="{00000000-0005-0000-0000-000090000000}"/>
    <cellStyle name="SAPBEXstdItemX" xfId="66" xr:uid="{00000000-0005-0000-0000-000091000000}"/>
    <cellStyle name="SAPBEXstdItemX 2" xfId="112" xr:uid="{00000000-0005-0000-0000-000092000000}"/>
    <cellStyle name="SAPBEXtitle" xfId="67" xr:uid="{00000000-0005-0000-0000-000093000000}"/>
    <cellStyle name="SAPBEXtitle 2" xfId="113" xr:uid="{00000000-0005-0000-0000-000094000000}"/>
    <cellStyle name="SAPBEXtitle 3" xfId="124" xr:uid="{00000000-0005-0000-0000-000095000000}"/>
    <cellStyle name="SAPBEXtitle 4" xfId="138" xr:uid="{00000000-0005-0000-0000-000096000000}"/>
    <cellStyle name="SAPBEXunassignedItem" xfId="68" xr:uid="{00000000-0005-0000-0000-000097000000}"/>
    <cellStyle name="SAPBEXunassignedItem 2" xfId="129" xr:uid="{00000000-0005-0000-0000-000098000000}"/>
    <cellStyle name="SAPBEXundefined" xfId="69" xr:uid="{00000000-0005-0000-0000-000099000000}"/>
    <cellStyle name="SAPBEXundefined 2" xfId="114" xr:uid="{00000000-0005-0000-0000-00009A000000}"/>
    <cellStyle name="SAPBEXundefined 3" xfId="142" xr:uid="{00000000-0005-0000-0000-00009B000000}"/>
    <cellStyle name="Sheet Title" xfId="70" xr:uid="{00000000-0005-0000-0000-00009C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C15" sqref="C15"/>
    </sheetView>
  </sheetViews>
  <sheetFormatPr baseColWidth="10" defaultColWidth="0" defaultRowHeight="14"/>
  <cols>
    <col min="1" max="1" width="7.5" style="46" customWidth="1"/>
    <col min="2" max="2" width="36.1640625" style="46" bestFit="1" customWidth="1"/>
    <col min="3" max="4" width="19.5" style="46" customWidth="1"/>
    <col min="5" max="5" width="21.5" style="46" customWidth="1"/>
    <col min="6" max="6" width="21.1640625" style="46" customWidth="1"/>
    <col min="7" max="7" width="21.6640625" style="46" customWidth="1"/>
    <col min="8" max="8" width="13.6640625" style="46" customWidth="1"/>
    <col min="9" max="13" width="11.5" style="46" hidden="1" customWidth="1"/>
    <col min="14" max="14" width="16.5" style="46" hidden="1" customWidth="1"/>
    <col min="15" max="15" width="7.83203125" style="46" hidden="1" customWidth="1"/>
    <col min="16" max="16" width="97.5" style="46" hidden="1" customWidth="1"/>
    <col min="17" max="17" width="19.5" style="46" hidden="1" customWidth="1"/>
    <col min="18" max="20" width="11.5" style="46" hidden="1" customWidth="1"/>
    <col min="21" max="21" width="12.83203125" style="46" hidden="1" customWidth="1"/>
    <col min="22" max="28" width="11.5" style="46" hidden="1" customWidth="1"/>
    <col min="29" max="16384" width="14.5" style="46" hidden="1"/>
  </cols>
  <sheetData>
    <row r="1" spans="1:28" ht="36.75" customHeight="1" thickBot="1">
      <c r="A1" s="47"/>
      <c r="B1" s="264" t="s">
        <v>256</v>
      </c>
      <c r="C1" s="344" t="s">
        <v>4821</v>
      </c>
      <c r="D1" s="345"/>
      <c r="E1" s="345"/>
      <c r="F1" s="345"/>
      <c r="G1" s="346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thickBot="1">
      <c r="A2" s="47"/>
      <c r="B2" s="265" t="s">
        <v>0</v>
      </c>
      <c r="C2" s="347" t="s">
        <v>4857</v>
      </c>
      <c r="D2" s="348"/>
      <c r="E2" s="348"/>
      <c r="F2" s="348"/>
      <c r="G2" s="349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8" thickBot="1">
      <c r="A3" s="48"/>
      <c r="B3" s="265" t="s">
        <v>1</v>
      </c>
      <c r="C3" s="347" t="s">
        <v>4858</v>
      </c>
      <c r="D3" s="348"/>
      <c r="E3" s="348"/>
      <c r="F3" s="348"/>
      <c r="G3" s="349"/>
      <c r="H3" s="47"/>
      <c r="I3" s="47"/>
      <c r="J3" s="47"/>
      <c r="K3" s="47"/>
      <c r="L3" s="47"/>
      <c r="M3" s="49" t="s">
        <v>259</v>
      </c>
      <c r="N3" s="49" t="s">
        <v>627</v>
      </c>
      <c r="O3" s="49" t="s">
        <v>260</v>
      </c>
      <c r="P3" s="49" t="s">
        <v>261</v>
      </c>
      <c r="Q3" s="49" t="s">
        <v>262</v>
      </c>
      <c r="R3" s="49" t="s">
        <v>263</v>
      </c>
      <c r="S3" s="49" t="s">
        <v>264</v>
      </c>
      <c r="T3" s="49" t="s">
        <v>265</v>
      </c>
      <c r="U3" s="49" t="s">
        <v>266</v>
      </c>
      <c r="V3" s="49" t="s">
        <v>625</v>
      </c>
      <c r="W3" s="50" t="s">
        <v>201</v>
      </c>
      <c r="X3" s="47"/>
      <c r="Y3" s="47"/>
      <c r="Z3" s="47"/>
      <c r="AA3" s="47"/>
      <c r="AB3" s="47"/>
    </row>
    <row r="4" spans="1:28" ht="18" thickBot="1">
      <c r="A4" s="51"/>
      <c r="B4" s="265" t="s">
        <v>2</v>
      </c>
      <c r="C4" s="347"/>
      <c r="D4" s="348"/>
      <c r="E4" s="348"/>
      <c r="F4" s="348"/>
      <c r="G4" s="349"/>
      <c r="H4" s="47"/>
      <c r="I4" s="47"/>
      <c r="J4" s="47"/>
      <c r="K4" s="47"/>
      <c r="L4" s="47"/>
      <c r="M4" s="46">
        <v>0</v>
      </c>
      <c r="N4" s="46" t="s">
        <v>628</v>
      </c>
      <c r="V4" s="46" t="s">
        <v>648</v>
      </c>
      <c r="W4" s="46" t="s">
        <v>648</v>
      </c>
      <c r="X4" s="47"/>
      <c r="Y4" s="47"/>
      <c r="Z4" s="47"/>
      <c r="AA4" s="47"/>
      <c r="AB4" s="47"/>
    </row>
    <row r="5" spans="1:28" ht="18" thickBot="1">
      <c r="A5" s="51"/>
      <c r="B5" s="265" t="s">
        <v>255</v>
      </c>
      <c r="C5" s="347" t="s">
        <v>4859</v>
      </c>
      <c r="D5" s="348"/>
      <c r="E5" s="348"/>
      <c r="F5" s="348"/>
      <c r="G5" s="349"/>
      <c r="H5" s="47"/>
      <c r="I5" s="47"/>
      <c r="J5" s="47"/>
      <c r="K5" s="47"/>
      <c r="L5" s="47"/>
      <c r="M5" s="101">
        <f t="shared" ref="M5:M70" si="0">+M4+1</f>
        <v>1</v>
      </c>
      <c r="N5" s="99" t="str">
        <f>O5&amp;" "&amp;P5</f>
        <v xml:space="preserve">1222 MINISTARSTVO ZNANOSTI I OBRAZOVANJA </v>
      </c>
      <c r="O5" s="99">
        <v>1222</v>
      </c>
      <c r="P5" s="102" t="s">
        <v>1307</v>
      </c>
      <c r="Q5" s="103"/>
      <c r="R5" s="108" t="s">
        <v>267</v>
      </c>
      <c r="S5" s="102" t="s">
        <v>268</v>
      </c>
      <c r="T5" s="100">
        <v>3271030</v>
      </c>
      <c r="U5" s="96" t="s">
        <v>1308</v>
      </c>
      <c r="V5" s="97" t="s">
        <v>996</v>
      </c>
      <c r="W5" s="98" t="s">
        <v>772</v>
      </c>
      <c r="X5" s="47"/>
      <c r="Y5" s="47"/>
      <c r="Z5" s="47"/>
      <c r="AA5" s="47"/>
      <c r="AB5" s="47"/>
    </row>
    <row r="6" spans="1:28" ht="15">
      <c r="A6" s="51"/>
      <c r="B6" s="51"/>
      <c r="C6" s="51"/>
      <c r="D6" s="51"/>
      <c r="E6" s="47"/>
      <c r="F6" s="47"/>
      <c r="G6" s="47"/>
      <c r="H6" s="47"/>
      <c r="I6" s="47"/>
      <c r="J6" s="47"/>
      <c r="K6" s="47"/>
      <c r="L6" s="47"/>
      <c r="M6" s="101">
        <f t="shared" si="0"/>
        <v>2</v>
      </c>
      <c r="N6" s="99" t="str">
        <f t="shared" ref="N6:N71" si="1">O6&amp;" "&amp;P6</f>
        <v>2063 FAKULTET ORGANIZACIJE I INFORMATIKE U VARAŽDINU</v>
      </c>
      <c r="O6" s="99">
        <v>2063</v>
      </c>
      <c r="P6" s="102" t="s">
        <v>481</v>
      </c>
      <c r="Q6" s="103" t="s">
        <v>390</v>
      </c>
      <c r="R6" s="102" t="s">
        <v>482</v>
      </c>
      <c r="S6" s="102" t="s">
        <v>438</v>
      </c>
      <c r="T6" s="100">
        <v>3006107</v>
      </c>
      <c r="U6" s="96" t="s">
        <v>483</v>
      </c>
      <c r="V6" s="97" t="s">
        <v>44</v>
      </c>
      <c r="W6" s="98" t="s">
        <v>43</v>
      </c>
      <c r="X6" s="47"/>
      <c r="Y6" s="47"/>
      <c r="Z6" s="47"/>
      <c r="AA6" s="47"/>
      <c r="AB6" s="47"/>
    </row>
    <row r="7" spans="1:28" s="267" customFormat="1" ht="28.5" customHeight="1">
      <c r="B7" s="342" t="s">
        <v>4049</v>
      </c>
      <c r="C7" s="342"/>
      <c r="D7" s="342"/>
      <c r="E7" s="343"/>
      <c r="F7" s="343"/>
      <c r="G7" s="343"/>
      <c r="H7" s="268"/>
      <c r="I7" s="268"/>
      <c r="J7" s="268"/>
      <c r="K7" s="268"/>
      <c r="L7" s="268"/>
      <c r="M7" s="269">
        <f t="shared" si="0"/>
        <v>3</v>
      </c>
      <c r="N7" s="270" t="str">
        <f t="shared" si="1"/>
        <v>43749 MEĐIMURSKO VELEUČILIŠTE U ČAKOVCU</v>
      </c>
      <c r="O7" s="270">
        <v>43749</v>
      </c>
      <c r="P7" s="271" t="s">
        <v>484</v>
      </c>
      <c r="Q7" s="272" t="s">
        <v>485</v>
      </c>
      <c r="R7" s="271" t="s">
        <v>486</v>
      </c>
      <c r="S7" s="271" t="s">
        <v>487</v>
      </c>
      <c r="T7" s="273">
        <v>2382512</v>
      </c>
      <c r="U7" s="274" t="s">
        <v>488</v>
      </c>
      <c r="V7" s="275" t="s">
        <v>44</v>
      </c>
      <c r="W7" s="276" t="s">
        <v>43</v>
      </c>
      <c r="X7" s="268"/>
      <c r="Y7" s="268"/>
      <c r="Z7" s="268"/>
      <c r="AA7" s="268"/>
      <c r="AB7" s="268"/>
    </row>
    <row r="8" spans="1:28" s="267" customFormat="1" ht="12" customHeight="1">
      <c r="B8" s="224"/>
      <c r="C8" s="224"/>
      <c r="D8" s="224"/>
      <c r="H8" s="268"/>
      <c r="I8" s="268"/>
      <c r="J8" s="268"/>
      <c r="K8" s="268"/>
      <c r="L8" s="268"/>
      <c r="M8" s="269">
        <f t="shared" si="0"/>
        <v>4</v>
      </c>
      <c r="N8" s="270" t="str">
        <f t="shared" si="1"/>
        <v>2452 SVEUČILIŠTE J. J. STROSSMAYERA U OSIJEKU</v>
      </c>
      <c r="O8" s="270">
        <v>2452</v>
      </c>
      <c r="P8" s="271" t="s">
        <v>1309</v>
      </c>
      <c r="Q8" s="277" t="s">
        <v>269</v>
      </c>
      <c r="R8" s="271" t="s">
        <v>270</v>
      </c>
      <c r="S8" s="271" t="s">
        <v>271</v>
      </c>
      <c r="T8" s="273">
        <v>3049779</v>
      </c>
      <c r="U8" s="274" t="s">
        <v>272</v>
      </c>
      <c r="V8" s="275" t="s">
        <v>44</v>
      </c>
      <c r="W8" s="276" t="s">
        <v>43</v>
      </c>
      <c r="X8" s="268"/>
      <c r="Y8" s="268"/>
      <c r="Z8" s="268"/>
      <c r="AA8" s="268"/>
      <c r="AB8" s="268"/>
    </row>
    <row r="9" spans="1:28" s="267" customFormat="1" ht="12" customHeight="1">
      <c r="B9" s="342" t="s">
        <v>3</v>
      </c>
      <c r="C9" s="342"/>
      <c r="D9" s="342"/>
      <c r="E9" s="343"/>
      <c r="F9" s="343"/>
      <c r="G9" s="343"/>
      <c r="H9" s="268"/>
      <c r="I9" s="268"/>
      <c r="J9" s="268"/>
      <c r="K9" s="268"/>
      <c r="L9" s="268"/>
      <c r="M9" s="269">
        <f t="shared" si="0"/>
        <v>5</v>
      </c>
      <c r="N9" s="270" t="str">
        <f t="shared" si="1"/>
        <v>50215 SVEUČILIŠTE J. J. STROSSMAYERA U OSIJEKU - AKADEMIJA ZA UMJETNOST I KULTURU U OSIJEKU</v>
      </c>
      <c r="O9" s="270">
        <v>50215</v>
      </c>
      <c r="P9" s="271" t="s">
        <v>1310</v>
      </c>
      <c r="Q9" s="277" t="s">
        <v>269</v>
      </c>
      <c r="R9" s="271" t="s">
        <v>296</v>
      </c>
      <c r="S9" s="271" t="s">
        <v>271</v>
      </c>
      <c r="T9" s="273">
        <v>4907361</v>
      </c>
      <c r="U9" s="274" t="s">
        <v>1269</v>
      </c>
      <c r="V9" s="275" t="s">
        <v>44</v>
      </c>
      <c r="W9" s="276" t="s">
        <v>43</v>
      </c>
      <c r="X9" s="268"/>
      <c r="Y9" s="268"/>
      <c r="Z9" s="268"/>
      <c r="AA9" s="268"/>
      <c r="AB9" s="268"/>
    </row>
    <row r="10" spans="1:28" s="267" customFormat="1" ht="12" customHeight="1">
      <c r="B10" s="224"/>
      <c r="C10" s="224"/>
      <c r="D10" s="224"/>
      <c r="H10" s="268"/>
      <c r="I10" s="268"/>
      <c r="J10" s="268"/>
      <c r="K10" s="268"/>
      <c r="L10" s="268"/>
      <c r="M10" s="269">
        <f t="shared" si="0"/>
        <v>6</v>
      </c>
      <c r="N10" s="270" t="str">
        <f t="shared" si="1"/>
        <v>2284 SVEUČILIŠTE J. J. STROSSMAYERA U OSIJEKU - EKONOMSKI FAKULTET</v>
      </c>
      <c r="O10" s="270">
        <v>2284</v>
      </c>
      <c r="P10" s="271" t="s">
        <v>1311</v>
      </c>
      <c r="Q10" s="277" t="s">
        <v>269</v>
      </c>
      <c r="R10" s="271" t="s">
        <v>273</v>
      </c>
      <c r="S10" s="271" t="s">
        <v>271</v>
      </c>
      <c r="T10" s="273">
        <v>3021645</v>
      </c>
      <c r="U10" s="274" t="s">
        <v>274</v>
      </c>
      <c r="V10" s="275" t="s">
        <v>44</v>
      </c>
      <c r="W10" s="276" t="s">
        <v>43</v>
      </c>
      <c r="X10" s="268"/>
      <c r="Y10" s="268"/>
      <c r="Z10" s="268"/>
      <c r="AA10" s="268"/>
      <c r="AB10" s="268"/>
    </row>
    <row r="11" spans="1:28" s="267" customFormat="1" ht="17.25" customHeight="1">
      <c r="B11" s="342" t="s">
        <v>3879</v>
      </c>
      <c r="C11" s="342"/>
      <c r="D11" s="342"/>
      <c r="E11" s="343"/>
      <c r="F11" s="343"/>
      <c r="G11" s="343"/>
      <c r="H11" s="224"/>
      <c r="I11" s="268"/>
      <c r="J11" s="268"/>
      <c r="K11" s="268"/>
      <c r="L11" s="268"/>
      <c r="M11" s="269">
        <f t="shared" si="0"/>
        <v>7</v>
      </c>
      <c r="N11" s="270" t="str">
        <f t="shared" si="1"/>
        <v>2268 SVEUČILIŠTE J. J. STROSSMAYERA U OSIJEKU - FAKULTET AGROBIOTEHNIČKIH ZNANOSTI OSIJEK</v>
      </c>
      <c r="O11" s="270">
        <v>2268</v>
      </c>
      <c r="P11" s="271" t="s">
        <v>1312</v>
      </c>
      <c r="Q11" s="277" t="s">
        <v>269</v>
      </c>
      <c r="R11" s="271" t="s">
        <v>284</v>
      </c>
      <c r="S11" s="271" t="s">
        <v>271</v>
      </c>
      <c r="T11" s="273">
        <v>3058212</v>
      </c>
      <c r="U11" s="274" t="s">
        <v>285</v>
      </c>
      <c r="V11" s="275" t="s">
        <v>44</v>
      </c>
      <c r="W11" s="276" t="s">
        <v>43</v>
      </c>
      <c r="X11" s="268"/>
      <c r="Y11" s="268"/>
      <c r="Z11" s="268"/>
      <c r="AA11" s="268"/>
      <c r="AB11" s="268"/>
    </row>
    <row r="12" spans="1:28" ht="16.5" customHeight="1">
      <c r="A12" s="53"/>
      <c r="B12" s="53"/>
      <c r="C12" s="53"/>
      <c r="D12" s="53"/>
      <c r="E12" s="47"/>
      <c r="F12" s="47"/>
      <c r="G12" s="125" t="s">
        <v>4039</v>
      </c>
      <c r="H12" s="57"/>
      <c r="I12" s="47"/>
      <c r="J12" s="47"/>
      <c r="K12" s="47"/>
      <c r="L12" s="47"/>
      <c r="M12" s="101">
        <f t="shared" si="0"/>
        <v>8</v>
      </c>
      <c r="N12" s="99" t="str">
        <f t="shared" si="1"/>
        <v>2313 SVEUČILIŠTE J. J. STROSSMAYERA U OSIJEKU - FAKULTET ELEKTROTEHNIKE, RAČUNARSTVA I INFORMACIJSKIH TEHNOLOGIJA OSIJEK</v>
      </c>
      <c r="O12" s="99">
        <v>2313</v>
      </c>
      <c r="P12" s="102" t="s">
        <v>1313</v>
      </c>
      <c r="Q12" s="109" t="s">
        <v>269</v>
      </c>
      <c r="R12" s="102" t="s">
        <v>275</v>
      </c>
      <c r="S12" s="102" t="s">
        <v>271</v>
      </c>
      <c r="T12" s="100">
        <v>3392589</v>
      </c>
      <c r="U12" s="96" t="s">
        <v>276</v>
      </c>
      <c r="V12" s="97" t="s">
        <v>44</v>
      </c>
      <c r="W12" s="98" t="s">
        <v>43</v>
      </c>
      <c r="X12" s="47"/>
      <c r="Y12" s="47"/>
      <c r="Z12" s="47"/>
      <c r="AA12" s="47"/>
      <c r="AB12" s="47"/>
    </row>
    <row r="13" spans="1:28" ht="32">
      <c r="A13" s="54"/>
      <c r="B13" s="54"/>
      <c r="C13" s="54" t="s">
        <v>4775</v>
      </c>
      <c r="D13" s="54" t="s">
        <v>4776</v>
      </c>
      <c r="E13" s="54" t="s">
        <v>4779</v>
      </c>
      <c r="F13" s="54" t="s">
        <v>4780</v>
      </c>
      <c r="G13" s="54" t="s">
        <v>4781</v>
      </c>
      <c r="H13" s="47"/>
      <c r="I13" s="47"/>
      <c r="J13" s="47"/>
      <c r="K13" s="47"/>
      <c r="L13" s="47"/>
      <c r="M13" s="101">
        <f t="shared" si="0"/>
        <v>9</v>
      </c>
      <c r="N13" s="99" t="str">
        <f t="shared" si="1"/>
        <v>49796 SVEUČILIŠTE J. J. STROSSMAYERA U OSIJEKU - FAKULTET ZA DENTALNU MEDICINU I ZDRAVSTVO</v>
      </c>
      <c r="O13" s="99">
        <v>49796</v>
      </c>
      <c r="P13" s="102" t="s">
        <v>1314</v>
      </c>
      <c r="Q13" s="109" t="s">
        <v>269</v>
      </c>
      <c r="R13" s="102" t="s">
        <v>294</v>
      </c>
      <c r="S13" s="102" t="s">
        <v>271</v>
      </c>
      <c r="T13" s="100">
        <v>4748875</v>
      </c>
      <c r="U13" s="96" t="s">
        <v>295</v>
      </c>
      <c r="V13" s="97" t="s">
        <v>44</v>
      </c>
      <c r="W13" s="98" t="s">
        <v>43</v>
      </c>
      <c r="X13" s="47"/>
      <c r="Y13" s="47"/>
      <c r="Z13" s="47"/>
      <c r="AA13" s="47"/>
      <c r="AB13" s="47"/>
    </row>
    <row r="14" spans="1:28" ht="19.5" customHeight="1">
      <c r="A14" s="55"/>
      <c r="B14" s="55" t="s">
        <v>4</v>
      </c>
      <c r="C14" s="56">
        <f>SUM(C15:C16)</f>
        <v>13417355</v>
      </c>
      <c r="D14" s="56">
        <f>SUM(D15:D16)</f>
        <v>21130584</v>
      </c>
      <c r="E14" s="56">
        <f>SUM(E15:E16)</f>
        <v>47813604</v>
      </c>
      <c r="F14" s="56">
        <f>+F15+F16</f>
        <v>10784847</v>
      </c>
      <c r="G14" s="56">
        <f>+G15+G16</f>
        <v>10408392</v>
      </c>
      <c r="H14" s="47"/>
      <c r="I14" s="61"/>
      <c r="J14" s="47"/>
      <c r="K14" s="47"/>
      <c r="L14" s="47"/>
      <c r="M14" s="101">
        <f t="shared" si="0"/>
        <v>10</v>
      </c>
      <c r="N14" s="99" t="str">
        <f t="shared" si="1"/>
        <v>22486 SVEUČILIŠTE J. J. STROSSMAYERA U OSIJEKU - FAKULTET ZA ODGOJNE I OBRAZOVNE ZNANOSTI</v>
      </c>
      <c r="O14" s="99">
        <v>22486</v>
      </c>
      <c r="P14" s="102" t="s">
        <v>1315</v>
      </c>
      <c r="Q14" s="109" t="s">
        <v>269</v>
      </c>
      <c r="R14" s="102" t="s">
        <v>289</v>
      </c>
      <c r="S14" s="102" t="s">
        <v>271</v>
      </c>
      <c r="T14" s="100">
        <v>1404881</v>
      </c>
      <c r="U14" s="96" t="s">
        <v>290</v>
      </c>
      <c r="V14" s="97" t="s">
        <v>44</v>
      </c>
      <c r="W14" s="98" t="s">
        <v>43</v>
      </c>
      <c r="X14" s="47"/>
      <c r="Y14" s="47"/>
      <c r="Z14" s="47"/>
      <c r="AA14" s="47"/>
      <c r="AB14" s="47"/>
    </row>
    <row r="15" spans="1:28" ht="19.5" customHeight="1">
      <c r="A15" s="58">
        <v>6</v>
      </c>
      <c r="B15" s="55" t="s">
        <v>5</v>
      </c>
      <c r="C15" s="335">
        <v>13415587</v>
      </c>
      <c r="D15" s="335">
        <v>21128949</v>
      </c>
      <c r="E15" s="59">
        <f>'A.1 PRIHODI I RASHODI EK'!F11</f>
        <v>47813104</v>
      </c>
      <c r="F15" s="59">
        <f>'A.1 PRIHODI I RASHODI EK'!G11</f>
        <v>10784397</v>
      </c>
      <c r="G15" s="59">
        <f>'A.1 PRIHODI I RASHODI EK'!H11</f>
        <v>10408392</v>
      </c>
      <c r="H15" s="47"/>
      <c r="I15" s="47"/>
      <c r="J15" s="47"/>
      <c r="K15" s="47"/>
      <c r="L15" s="47"/>
      <c r="M15" s="101">
        <f t="shared" si="0"/>
        <v>11</v>
      </c>
      <c r="N15" s="99" t="str">
        <f t="shared" si="1"/>
        <v>2321 SVEUČILIŠTE J. J. STROSSMAYERA U OSIJEKU - FILOZOFSKI FAKULTET</v>
      </c>
      <c r="O15" s="99">
        <v>2321</v>
      </c>
      <c r="P15" s="102" t="s">
        <v>1316</v>
      </c>
      <c r="Q15" s="109" t="s">
        <v>269</v>
      </c>
      <c r="R15" s="102" t="s">
        <v>277</v>
      </c>
      <c r="S15" s="102" t="s">
        <v>271</v>
      </c>
      <c r="T15" s="100">
        <v>3014185</v>
      </c>
      <c r="U15" s="96" t="s">
        <v>278</v>
      </c>
      <c r="V15" s="97" t="s">
        <v>44</v>
      </c>
      <c r="W15" s="98" t="s">
        <v>43</v>
      </c>
      <c r="X15" s="47"/>
      <c r="Y15" s="47"/>
      <c r="Z15" s="47"/>
      <c r="AA15" s="47"/>
      <c r="AB15" s="47"/>
    </row>
    <row r="16" spans="1:28" ht="19.5" customHeight="1">
      <c r="A16" s="58">
        <v>7</v>
      </c>
      <c r="B16" s="60" t="s">
        <v>6</v>
      </c>
      <c r="C16" s="335">
        <v>1768</v>
      </c>
      <c r="D16" s="335">
        <v>1635</v>
      </c>
      <c r="E16" s="59">
        <f>'A.1 PRIHODI I RASHODI EK'!F19</f>
        <v>500</v>
      </c>
      <c r="F16" s="59">
        <f>'A.1 PRIHODI I RASHODI EK'!G19</f>
        <v>450</v>
      </c>
      <c r="G16" s="59">
        <f>'A.1 PRIHODI I RASHODI EK'!H19</f>
        <v>0</v>
      </c>
      <c r="H16" s="47"/>
      <c r="I16" s="47"/>
      <c r="J16" s="47"/>
      <c r="K16" s="47"/>
      <c r="L16" s="47"/>
      <c r="M16" s="101">
        <f t="shared" si="0"/>
        <v>12</v>
      </c>
      <c r="N16" s="99" t="str">
        <f t="shared" si="1"/>
        <v>2508 SVEUČILIŠTE J. J. STROSSMAYERA U OSIJEKU - GRADSKA I SVEUČILIŠNA KNJIŽNICA</v>
      </c>
      <c r="O16" s="99">
        <v>2508</v>
      </c>
      <c r="P16" s="102" t="s">
        <v>1317</v>
      </c>
      <c r="Q16" s="109" t="s">
        <v>269</v>
      </c>
      <c r="R16" s="102" t="s">
        <v>279</v>
      </c>
      <c r="S16" s="102" t="s">
        <v>271</v>
      </c>
      <c r="T16" s="100">
        <v>3014347</v>
      </c>
      <c r="U16" s="96" t="s">
        <v>280</v>
      </c>
      <c r="V16" s="97" t="s">
        <v>44</v>
      </c>
      <c r="W16" s="98" t="s">
        <v>43</v>
      </c>
      <c r="X16" s="47"/>
      <c r="Y16" s="47"/>
      <c r="Z16" s="47"/>
      <c r="AA16" s="47"/>
      <c r="AB16" s="47"/>
    </row>
    <row r="17" spans="1:28" ht="19.5" customHeight="1">
      <c r="A17" s="62"/>
      <c r="B17" s="60" t="s">
        <v>7</v>
      </c>
      <c r="C17" s="63">
        <f>SUM(C18:C19)</f>
        <v>12151487</v>
      </c>
      <c r="D17" s="63">
        <f>SUM(D18:D19)</f>
        <v>21347831</v>
      </c>
      <c r="E17" s="63">
        <f>SUM(E18:E19)</f>
        <v>47609167</v>
      </c>
      <c r="F17" s="63">
        <f>+F18+F19</f>
        <v>10336047</v>
      </c>
      <c r="G17" s="63">
        <f>+G18+G19</f>
        <v>9767945</v>
      </c>
      <c r="H17" s="47"/>
      <c r="I17" s="47"/>
      <c r="J17" s="47"/>
      <c r="K17" s="47"/>
      <c r="L17" s="47"/>
      <c r="M17" s="101">
        <f t="shared" si="0"/>
        <v>13</v>
      </c>
      <c r="N17" s="99" t="str">
        <f t="shared" si="1"/>
        <v>2250 SVEUČILIŠTE J. J. STROSSMAYERA U OSIJEKU - GRAĐEVINSKI I ARHITEKTONSKI FAKULTET OSIJEK</v>
      </c>
      <c r="O17" s="99">
        <v>2250</v>
      </c>
      <c r="P17" s="102" t="s">
        <v>1318</v>
      </c>
      <c r="Q17" s="109" t="s">
        <v>269</v>
      </c>
      <c r="R17" s="102" t="s">
        <v>1268</v>
      </c>
      <c r="S17" s="102" t="s">
        <v>271</v>
      </c>
      <c r="T17" s="100">
        <v>3397335</v>
      </c>
      <c r="U17" s="96" t="s">
        <v>281</v>
      </c>
      <c r="V17" s="97" t="s">
        <v>44</v>
      </c>
      <c r="W17" s="98" t="s">
        <v>43</v>
      </c>
      <c r="X17" s="47"/>
      <c r="Y17" s="47"/>
      <c r="Z17" s="47"/>
      <c r="AA17" s="47"/>
      <c r="AB17" s="47"/>
    </row>
    <row r="18" spans="1:28" ht="19.5" customHeight="1">
      <c r="A18" s="62">
        <v>3</v>
      </c>
      <c r="B18" s="55" t="s">
        <v>8</v>
      </c>
      <c r="C18" s="332">
        <v>10519516</v>
      </c>
      <c r="D18" s="332">
        <v>11075070</v>
      </c>
      <c r="E18" s="64">
        <f>'A.1 PRIHODI I RASHODI EK'!F27</f>
        <v>12363641</v>
      </c>
      <c r="F18" s="64">
        <f>'A.1 PRIHODI I RASHODI EK'!G27</f>
        <v>10018335</v>
      </c>
      <c r="G18" s="64">
        <f>'A.1 PRIHODI I RASHODI EK'!H27</f>
        <v>9465233</v>
      </c>
      <c r="H18" s="47"/>
      <c r="I18" s="47"/>
      <c r="J18" s="47"/>
      <c r="K18" s="47"/>
      <c r="L18" s="47"/>
      <c r="M18" s="101">
        <f t="shared" si="0"/>
        <v>14</v>
      </c>
      <c r="N18" s="99" t="str">
        <f t="shared" si="1"/>
        <v>38479 SVEUČILIŠTE J. J. STROSSMAYERA U OSIJEKU - KATOLIČKI BOGOSLOVNI FAKULTET U ĐAKOVU</v>
      </c>
      <c r="O18" s="99">
        <v>38479</v>
      </c>
      <c r="P18" s="102" t="s">
        <v>1319</v>
      </c>
      <c r="Q18" s="109" t="s">
        <v>269</v>
      </c>
      <c r="R18" s="102" t="s">
        <v>291</v>
      </c>
      <c r="S18" s="102" t="s">
        <v>292</v>
      </c>
      <c r="T18" s="100">
        <v>1986490</v>
      </c>
      <c r="U18" s="96" t="s">
        <v>293</v>
      </c>
      <c r="V18" s="97" t="s">
        <v>44</v>
      </c>
      <c r="W18" s="98" t="s">
        <v>43</v>
      </c>
      <c r="X18" s="47"/>
      <c r="Y18" s="47"/>
      <c r="Z18" s="47"/>
      <c r="AA18" s="47"/>
      <c r="AB18" s="47"/>
    </row>
    <row r="19" spans="1:28" ht="19.5" customHeight="1">
      <c r="A19" s="58">
        <v>4</v>
      </c>
      <c r="B19" s="60" t="s">
        <v>9</v>
      </c>
      <c r="C19" s="332">
        <v>1631971</v>
      </c>
      <c r="D19" s="332">
        <v>10272761</v>
      </c>
      <c r="E19" s="64">
        <f>'A.1 PRIHODI I RASHODI EK'!F35</f>
        <v>35245526</v>
      </c>
      <c r="F19" s="64">
        <f>'A.1 PRIHODI I RASHODI EK'!G35</f>
        <v>317712</v>
      </c>
      <c r="G19" s="64">
        <f>'A.1 PRIHODI I RASHODI EK'!H35</f>
        <v>302712</v>
      </c>
      <c r="H19" s="47"/>
      <c r="I19" s="47"/>
      <c r="J19" s="47"/>
      <c r="K19" s="47"/>
      <c r="L19" s="47"/>
      <c r="M19" s="101">
        <f t="shared" si="0"/>
        <v>15</v>
      </c>
      <c r="N19" s="99" t="str">
        <f t="shared" si="1"/>
        <v>51450 SVEUČILIŠTE J. J. STROSSMAYERA U OSIJEKU - KINEZIOLOŠKI FAKULTET OSIJEK</v>
      </c>
      <c r="O19" s="99">
        <v>51450</v>
      </c>
      <c r="P19" s="102" t="s">
        <v>1320</v>
      </c>
      <c r="Q19" s="109" t="s">
        <v>269</v>
      </c>
      <c r="R19" s="102" t="s">
        <v>1321</v>
      </c>
      <c r="S19" s="102" t="s">
        <v>271</v>
      </c>
      <c r="T19" s="100">
        <v>5302099</v>
      </c>
      <c r="U19" s="96" t="s">
        <v>1322</v>
      </c>
      <c r="V19" s="97" t="s">
        <v>44</v>
      </c>
      <c r="W19" s="98" t="s">
        <v>43</v>
      </c>
      <c r="X19" s="47"/>
      <c r="Y19" s="47"/>
      <c r="Z19" s="47"/>
      <c r="AA19" s="47"/>
      <c r="AB19" s="47"/>
    </row>
    <row r="20" spans="1:28" ht="16">
      <c r="A20" s="55"/>
      <c r="B20" s="55" t="s">
        <v>10</v>
      </c>
      <c r="C20" s="56">
        <f>+C14-C17</f>
        <v>1265868</v>
      </c>
      <c r="D20" s="56">
        <f>+D14-D17</f>
        <v>-217247</v>
      </c>
      <c r="E20" s="56">
        <f>+E14-E17</f>
        <v>204437</v>
      </c>
      <c r="F20" s="56">
        <f>+F14-F17</f>
        <v>448800</v>
      </c>
      <c r="G20" s="56">
        <f>+G14-G17</f>
        <v>640447</v>
      </c>
      <c r="H20" s="47"/>
      <c r="I20" s="47"/>
      <c r="J20" s="61"/>
      <c r="K20" s="47"/>
      <c r="L20" s="47"/>
      <c r="M20" s="101">
        <f t="shared" si="0"/>
        <v>16</v>
      </c>
      <c r="N20" s="99" t="str">
        <f t="shared" si="1"/>
        <v>22849 SVEUČILIŠTE J. J. STROSSMAYERA U OSIJEKU - MEDICINSKI FAKULTET</v>
      </c>
      <c r="O20" s="99">
        <v>22849</v>
      </c>
      <c r="P20" s="102" t="s">
        <v>1323</v>
      </c>
      <c r="Q20" s="109" t="s">
        <v>269</v>
      </c>
      <c r="R20" s="102" t="s">
        <v>282</v>
      </c>
      <c r="S20" s="102" t="s">
        <v>271</v>
      </c>
      <c r="T20" s="100">
        <v>1388142</v>
      </c>
      <c r="U20" s="96" t="s">
        <v>283</v>
      </c>
      <c r="V20" s="97" t="s">
        <v>44</v>
      </c>
      <c r="W20" s="98" t="s">
        <v>43</v>
      </c>
      <c r="X20" s="47"/>
      <c r="Y20" s="47"/>
      <c r="Z20" s="47"/>
      <c r="AA20" s="47"/>
      <c r="AB20" s="47"/>
    </row>
    <row r="21" spans="1:28" ht="11.25" customHeight="1">
      <c r="B21" s="340"/>
      <c r="C21" s="340"/>
      <c r="D21" s="340"/>
      <c r="E21" s="341"/>
      <c r="F21" s="341"/>
      <c r="G21" s="341"/>
      <c r="H21" s="47"/>
      <c r="I21" s="47"/>
      <c r="J21" s="66"/>
      <c r="K21" s="47"/>
      <c r="L21" s="47"/>
      <c r="M21" s="101">
        <f t="shared" si="0"/>
        <v>17</v>
      </c>
      <c r="N21" s="99" t="str">
        <f t="shared" si="1"/>
        <v>2292 SVEUČILIŠTE J. J. STROSSMAYERA U OSIJEKU - PRAVNI FAKULTET</v>
      </c>
      <c r="O21" s="99">
        <v>2292</v>
      </c>
      <c r="P21" s="102" t="s">
        <v>1324</v>
      </c>
      <c r="Q21" s="109" t="s">
        <v>269</v>
      </c>
      <c r="R21" s="102" t="s">
        <v>286</v>
      </c>
      <c r="S21" s="102" t="s">
        <v>271</v>
      </c>
      <c r="T21" s="100">
        <v>3014193</v>
      </c>
      <c r="U21" s="96" t="s">
        <v>287</v>
      </c>
      <c r="V21" s="97" t="s">
        <v>44</v>
      </c>
      <c r="W21" s="98" t="s">
        <v>43</v>
      </c>
      <c r="X21" s="47"/>
      <c r="Y21" s="47"/>
      <c r="Z21" s="47"/>
      <c r="AA21" s="47"/>
      <c r="AB21" s="47"/>
    </row>
    <row r="22" spans="1:28" s="267" customFormat="1" ht="16">
      <c r="B22" s="342" t="s">
        <v>3881</v>
      </c>
      <c r="C22" s="342"/>
      <c r="D22" s="342"/>
      <c r="E22" s="343"/>
      <c r="F22" s="343"/>
      <c r="G22" s="343"/>
      <c r="H22" s="268"/>
      <c r="I22" s="268"/>
      <c r="J22" s="278"/>
      <c r="K22" s="268"/>
      <c r="L22" s="268"/>
      <c r="M22" s="269">
        <f t="shared" si="0"/>
        <v>18</v>
      </c>
      <c r="N22" s="270" t="str">
        <f t="shared" si="1"/>
        <v>2276 SVEUČILIŠTE J. J. STROSSMAYERA U OSIJEKU - PREHRAMBENO TEHNOLOŠKI FAKULTET</v>
      </c>
      <c r="O22" s="270">
        <v>2276</v>
      </c>
      <c r="P22" s="271" t="s">
        <v>1325</v>
      </c>
      <c r="Q22" s="277" t="s">
        <v>269</v>
      </c>
      <c r="R22" s="271" t="s">
        <v>1326</v>
      </c>
      <c r="S22" s="271" t="s">
        <v>271</v>
      </c>
      <c r="T22" s="273">
        <v>3058204</v>
      </c>
      <c r="U22" s="274" t="s">
        <v>288</v>
      </c>
      <c r="V22" s="275" t="s">
        <v>44</v>
      </c>
      <c r="W22" s="276" t="s">
        <v>43</v>
      </c>
      <c r="X22" s="268"/>
      <c r="Y22" s="268"/>
      <c r="Z22" s="268"/>
      <c r="AA22" s="268"/>
      <c r="AB22" s="268"/>
    </row>
    <row r="23" spans="1:28" ht="15">
      <c r="A23" s="53"/>
      <c r="B23" s="53"/>
      <c r="C23" s="53"/>
      <c r="D23" s="53"/>
      <c r="E23" s="47"/>
      <c r="F23" s="47"/>
      <c r="G23" s="125" t="s">
        <v>4039</v>
      </c>
      <c r="H23" s="47"/>
      <c r="I23" s="47"/>
      <c r="J23" s="47"/>
      <c r="K23" s="47"/>
      <c r="L23" s="47"/>
      <c r="M23" s="101">
        <f t="shared" si="0"/>
        <v>19</v>
      </c>
      <c r="N23" s="99" t="str">
        <f t="shared" si="1"/>
        <v>52565 SVEUČILIŠTE J. J. STROSSMAYERA U OSIJEKU - FAKULTET TURIZMA I RURALNOG RAZVOJA U POŽEGI</v>
      </c>
      <c r="O23" s="201">
        <v>52565</v>
      </c>
      <c r="P23" s="202" t="s">
        <v>3963</v>
      </c>
      <c r="Q23" s="203" t="s">
        <v>269</v>
      </c>
      <c r="R23" s="202" t="s">
        <v>509</v>
      </c>
      <c r="S23" s="102" t="s">
        <v>271</v>
      </c>
      <c r="T23" s="204">
        <v>5619696</v>
      </c>
      <c r="U23" s="205" t="s">
        <v>3964</v>
      </c>
      <c r="V23" s="97" t="s">
        <v>44</v>
      </c>
      <c r="W23" s="98" t="s">
        <v>43</v>
      </c>
      <c r="X23" s="47"/>
      <c r="Y23" s="47"/>
      <c r="Z23" s="47"/>
      <c r="AA23" s="47"/>
      <c r="AB23" s="47"/>
    </row>
    <row r="24" spans="1:28" ht="30.75" customHeight="1">
      <c r="A24" s="54"/>
      <c r="B24" s="54"/>
      <c r="C24" s="54" t="s">
        <v>4775</v>
      </c>
      <c r="D24" s="54" t="s">
        <v>4776</v>
      </c>
      <c r="E24" s="54" t="s">
        <v>4779</v>
      </c>
      <c r="F24" s="54" t="s">
        <v>4780</v>
      </c>
      <c r="G24" s="54" t="s">
        <v>4781</v>
      </c>
      <c r="H24" s="47"/>
      <c r="I24" s="47"/>
      <c r="J24" s="69"/>
      <c r="K24" s="47"/>
      <c r="L24" s="47"/>
      <c r="M24" s="101">
        <f t="shared" si="0"/>
        <v>20</v>
      </c>
      <c r="N24" s="99" t="str">
        <f>O24&amp;" "&amp;P24</f>
        <v>53919 SVEUČILIŠTE J. J. STROSSMAYERA U OSIJEKU - FAKULTET PRIMIJENJENE MATEMATIKE I INFORMATIKE</v>
      </c>
      <c r="O24" s="201">
        <v>53919</v>
      </c>
      <c r="P24" s="202" t="s">
        <v>4050</v>
      </c>
      <c r="Q24" s="203" t="s">
        <v>269</v>
      </c>
      <c r="R24" s="202"/>
      <c r="S24" s="102"/>
      <c r="T24" s="204"/>
      <c r="U24" s="205"/>
      <c r="V24" s="97" t="s">
        <v>44</v>
      </c>
      <c r="W24" s="98" t="s">
        <v>43</v>
      </c>
      <c r="X24" s="47"/>
      <c r="Y24" s="47"/>
      <c r="Z24" s="47"/>
      <c r="AA24" s="47"/>
      <c r="AB24" s="47"/>
    </row>
    <row r="25" spans="1:28" ht="32">
      <c r="A25" s="58">
        <v>8</v>
      </c>
      <c r="B25" s="55" t="s">
        <v>13</v>
      </c>
      <c r="C25" s="335">
        <v>18990</v>
      </c>
      <c r="D25" s="335"/>
      <c r="E25" s="59">
        <f>'B.1 RAČUN FINANC EK'!F10</f>
        <v>0</v>
      </c>
      <c r="F25" s="59">
        <f>'B.1 RAČUN FINANC EK'!G10</f>
        <v>0</v>
      </c>
      <c r="G25" s="59">
        <f>'B.1 RAČUN FINANC EK'!H10</f>
        <v>0</v>
      </c>
      <c r="H25" s="47"/>
      <c r="I25" s="47"/>
      <c r="J25" s="47"/>
      <c r="K25" s="47"/>
      <c r="L25" s="47"/>
      <c r="M25" s="101">
        <f t="shared" si="0"/>
        <v>21</v>
      </c>
      <c r="N25" s="99" t="str">
        <f t="shared" si="1"/>
        <v>42024 SVEUČILIŠTE JURJA DOBRILE U PULI</v>
      </c>
      <c r="O25" s="99">
        <v>42024</v>
      </c>
      <c r="P25" s="102" t="s">
        <v>297</v>
      </c>
      <c r="Q25" s="103" t="s">
        <v>1335</v>
      </c>
      <c r="R25" s="102" t="s">
        <v>298</v>
      </c>
      <c r="S25" s="102" t="s">
        <v>299</v>
      </c>
      <c r="T25" s="100">
        <v>2161753</v>
      </c>
      <c r="U25" s="96" t="s">
        <v>300</v>
      </c>
      <c r="V25" s="97" t="s">
        <v>44</v>
      </c>
      <c r="W25" s="98" t="s">
        <v>43</v>
      </c>
      <c r="X25" s="47"/>
      <c r="Y25" s="47"/>
      <c r="Z25" s="47"/>
      <c r="AA25" s="47"/>
      <c r="AB25" s="47"/>
    </row>
    <row r="26" spans="1:28" ht="32">
      <c r="A26" s="58">
        <v>5</v>
      </c>
      <c r="B26" s="55" t="s">
        <v>14</v>
      </c>
      <c r="C26" s="335">
        <v>278</v>
      </c>
      <c r="D26" s="335">
        <v>3630</v>
      </c>
      <c r="E26" s="59">
        <f>'B.1 RAČUN FINANC EK'!F15</f>
        <v>3630</v>
      </c>
      <c r="F26" s="59">
        <f>'B.1 RAČUN FINANC EK'!G15</f>
        <v>3630</v>
      </c>
      <c r="G26" s="59">
        <f>'B.1 RAČUN FINANC EK'!H15</f>
        <v>3630</v>
      </c>
      <c r="H26" s="70"/>
      <c r="I26" s="47"/>
      <c r="J26" s="47"/>
      <c r="K26" s="47"/>
      <c r="L26" s="47"/>
      <c r="M26" s="101">
        <f t="shared" si="0"/>
        <v>22</v>
      </c>
      <c r="N26" s="99" t="str">
        <f t="shared" si="1"/>
        <v>48267 SVEUČILIŠTE SJEVER</v>
      </c>
      <c r="O26" s="99">
        <v>48267</v>
      </c>
      <c r="P26" s="102" t="s">
        <v>301</v>
      </c>
      <c r="Q26" s="103" t="s">
        <v>301</v>
      </c>
      <c r="R26" s="102" t="s">
        <v>1271</v>
      </c>
      <c r="S26" s="102" t="s">
        <v>302</v>
      </c>
      <c r="T26" s="100">
        <v>2752298</v>
      </c>
      <c r="U26" s="96" t="s">
        <v>303</v>
      </c>
      <c r="V26" s="97" t="s">
        <v>44</v>
      </c>
      <c r="W26" s="98" t="s">
        <v>43</v>
      </c>
      <c r="X26" s="47"/>
      <c r="Y26" s="47"/>
      <c r="Z26" s="47"/>
      <c r="AA26" s="47"/>
      <c r="AB26" s="47"/>
    </row>
    <row r="27" spans="1:28" ht="18.75" customHeight="1">
      <c r="A27" s="55"/>
      <c r="B27" s="55" t="s">
        <v>4773</v>
      </c>
      <c r="C27" s="63">
        <f>+C25-C26</f>
        <v>18712</v>
      </c>
      <c r="D27" s="63">
        <f>+D25-D26</f>
        <v>-3630</v>
      </c>
      <c r="E27" s="63">
        <f>+E25-E26</f>
        <v>-3630</v>
      </c>
      <c r="F27" s="63">
        <f t="shared" ref="F27:G27" si="2">+F25-F26</f>
        <v>-3630</v>
      </c>
      <c r="G27" s="63">
        <f t="shared" si="2"/>
        <v>-3630</v>
      </c>
      <c r="H27" s="47"/>
      <c r="I27" s="47"/>
      <c r="J27" s="47"/>
      <c r="K27" s="47"/>
      <c r="L27" s="47"/>
      <c r="M27" s="101">
        <f t="shared" si="0"/>
        <v>23</v>
      </c>
      <c r="N27" s="99" t="str">
        <f t="shared" si="1"/>
        <v>24141 SVEUČILIŠTE U DUBROVNIKU</v>
      </c>
      <c r="O27" s="99">
        <v>24141</v>
      </c>
      <c r="P27" s="102" t="s">
        <v>304</v>
      </c>
      <c r="Q27" s="52" t="s">
        <v>304</v>
      </c>
      <c r="R27" s="102" t="s">
        <v>305</v>
      </c>
      <c r="S27" s="102" t="s">
        <v>306</v>
      </c>
      <c r="T27" s="100">
        <v>1787578</v>
      </c>
      <c r="U27" s="96" t="s">
        <v>307</v>
      </c>
      <c r="V27" s="97" t="s">
        <v>44</v>
      </c>
      <c r="W27" s="98" t="s">
        <v>43</v>
      </c>
      <c r="X27" s="47"/>
      <c r="Y27" s="47"/>
      <c r="Z27" s="47"/>
      <c r="AA27" s="47"/>
      <c r="AB27" s="47"/>
    </row>
    <row r="28" spans="1:28" ht="16">
      <c r="A28" s="65" t="s">
        <v>11</v>
      </c>
      <c r="B28" s="187" t="s">
        <v>3880</v>
      </c>
      <c r="C28" s="332"/>
      <c r="D28" s="332"/>
      <c r="E28" s="64">
        <f>+'Unos prijenosa'!D5</f>
        <v>1204692</v>
      </c>
      <c r="F28" s="64">
        <f>+'Unos prijenosa'!D13</f>
        <v>1405499</v>
      </c>
      <c r="G28" s="64">
        <f>+'Unos prijenosa'!D21</f>
        <v>1850669</v>
      </c>
      <c r="H28" s="47"/>
      <c r="I28" s="47"/>
      <c r="J28" s="47"/>
      <c r="K28" s="47"/>
      <c r="L28" s="47"/>
      <c r="M28" s="101">
        <f t="shared" si="0"/>
        <v>24</v>
      </c>
      <c r="N28" s="99" t="str">
        <f t="shared" si="1"/>
        <v>2444 SVEUČILIŠTE U RIJECI</v>
      </c>
      <c r="O28" s="99">
        <v>2444</v>
      </c>
      <c r="P28" s="102" t="s">
        <v>311</v>
      </c>
      <c r="Q28" s="52" t="s">
        <v>311</v>
      </c>
      <c r="R28" s="102" t="s">
        <v>312</v>
      </c>
      <c r="S28" s="102" t="s">
        <v>313</v>
      </c>
      <c r="T28" s="100">
        <v>3337413</v>
      </c>
      <c r="U28" s="96" t="s">
        <v>314</v>
      </c>
      <c r="V28" s="97" t="s">
        <v>44</v>
      </c>
      <c r="W28" s="98" t="s">
        <v>43</v>
      </c>
      <c r="X28" s="47"/>
      <c r="Y28" s="47"/>
      <c r="Z28" s="47"/>
      <c r="AA28" s="47"/>
      <c r="AB28" s="47"/>
    </row>
    <row r="29" spans="1:28" ht="32">
      <c r="A29" s="65" t="s">
        <v>12</v>
      </c>
      <c r="B29" s="187" t="s">
        <v>4774</v>
      </c>
      <c r="C29" s="333">
        <v>-1284580</v>
      </c>
      <c r="D29" s="333">
        <v>220877</v>
      </c>
      <c r="E29" s="67">
        <f>+'Unos prijenosa'!D7</f>
        <v>-1405499</v>
      </c>
      <c r="F29" s="67">
        <f>+'Unos prijenosa'!D15</f>
        <v>-1850669</v>
      </c>
      <c r="G29" s="68">
        <f>+'Unos prijenosa'!D23</f>
        <v>-2487486</v>
      </c>
      <c r="H29" s="47"/>
      <c r="I29" s="73"/>
      <c r="J29" s="47"/>
      <c r="K29" s="47"/>
      <c r="L29" s="47"/>
      <c r="M29" s="101">
        <f t="shared" si="0"/>
        <v>25</v>
      </c>
      <c r="N29" s="99" t="str">
        <f t="shared" si="1"/>
        <v>38454 SVEUČILIŠTE U RIJECI - AKADEMIJA PRIMJENJENIH UMJETNOSTI</v>
      </c>
      <c r="O29" s="99">
        <v>38454</v>
      </c>
      <c r="P29" s="102" t="s">
        <v>315</v>
      </c>
      <c r="Q29" s="52" t="s">
        <v>311</v>
      </c>
      <c r="R29" s="102" t="s">
        <v>316</v>
      </c>
      <c r="S29" s="102" t="s">
        <v>313</v>
      </c>
      <c r="T29" s="100">
        <v>1954253</v>
      </c>
      <c r="U29" s="96" t="s">
        <v>317</v>
      </c>
      <c r="V29" s="97" t="s">
        <v>44</v>
      </c>
      <c r="W29" s="98" t="s">
        <v>43</v>
      </c>
      <c r="X29" s="47"/>
      <c r="Y29" s="47"/>
      <c r="Z29" s="47"/>
      <c r="AA29" s="47"/>
      <c r="AB29" s="47"/>
    </row>
    <row r="30" spans="1:28" ht="18.75" customHeight="1">
      <c r="A30" s="55"/>
      <c r="B30" s="55" t="s">
        <v>15</v>
      </c>
      <c r="C30" s="63">
        <f>+C27+C28+C29</f>
        <v>-1265868</v>
      </c>
      <c r="D30" s="63">
        <f>+D27+D28+D29</f>
        <v>217247</v>
      </c>
      <c r="E30" s="63">
        <f>+E27+E28+E29</f>
        <v>-204437</v>
      </c>
      <c r="F30" s="63">
        <f t="shared" ref="F30:G30" si="3">+F27+F28+F29</f>
        <v>-448800</v>
      </c>
      <c r="G30" s="63">
        <f t="shared" si="3"/>
        <v>-640447</v>
      </c>
      <c r="H30" s="47"/>
      <c r="I30" s="47"/>
      <c r="J30" s="47"/>
      <c r="K30" s="47"/>
      <c r="L30" s="47"/>
      <c r="M30" s="101">
        <f t="shared" si="0"/>
        <v>26</v>
      </c>
      <c r="N30" s="99" t="str">
        <f t="shared" si="1"/>
        <v>2186 SVEUČILIŠTE U RIJECI - EKONOMSKI FAKULTET</v>
      </c>
      <c r="O30" s="99">
        <v>2186</v>
      </c>
      <c r="P30" s="102" t="s">
        <v>318</v>
      </c>
      <c r="Q30" s="52" t="s">
        <v>311</v>
      </c>
      <c r="R30" s="102" t="s">
        <v>319</v>
      </c>
      <c r="S30" s="102" t="s">
        <v>313</v>
      </c>
      <c r="T30" s="100">
        <v>3328627</v>
      </c>
      <c r="U30" s="96" t="s">
        <v>320</v>
      </c>
      <c r="V30" s="97" t="s">
        <v>44</v>
      </c>
      <c r="W30" s="98" t="s">
        <v>43</v>
      </c>
      <c r="X30" s="47"/>
      <c r="Y30" s="47"/>
      <c r="Z30" s="47"/>
      <c r="AA30" s="47"/>
      <c r="AB30" s="47"/>
    </row>
    <row r="31" spans="1:28" ht="15">
      <c r="B31" s="340"/>
      <c r="C31" s="340"/>
      <c r="D31" s="340"/>
      <c r="E31" s="341"/>
      <c r="F31" s="341"/>
      <c r="G31" s="341"/>
      <c r="H31" s="74"/>
      <c r="I31" s="75"/>
      <c r="J31" s="75"/>
      <c r="K31" s="75"/>
      <c r="L31" s="75"/>
      <c r="M31" s="101">
        <f t="shared" si="0"/>
        <v>27</v>
      </c>
      <c r="N31" s="99" t="str">
        <f t="shared" si="1"/>
        <v>2194 SVEUČILIŠTE U RIJECI - FAKULTET ZA MENADŽMENT U TURIZMU I UGOSTITELJSTVU</v>
      </c>
      <c r="O31" s="99">
        <v>2194</v>
      </c>
      <c r="P31" s="102" t="s">
        <v>321</v>
      </c>
      <c r="Q31" s="52" t="s">
        <v>311</v>
      </c>
      <c r="R31" s="102" t="s">
        <v>322</v>
      </c>
      <c r="S31" s="102" t="s">
        <v>323</v>
      </c>
      <c r="T31" s="100">
        <v>3091732</v>
      </c>
      <c r="U31" s="96" t="s">
        <v>324</v>
      </c>
      <c r="V31" s="97" t="s">
        <v>44</v>
      </c>
      <c r="W31" s="98" t="s">
        <v>43</v>
      </c>
      <c r="X31" s="75"/>
      <c r="Y31" s="75"/>
      <c r="Z31" s="75"/>
      <c r="AA31" s="75"/>
      <c r="AB31" s="75"/>
    </row>
    <row r="32" spans="1:28" ht="16">
      <c r="A32" s="71"/>
      <c r="B32" s="71" t="s">
        <v>3882</v>
      </c>
      <c r="C32" s="72">
        <f>+C20+C30</f>
        <v>0</v>
      </c>
      <c r="D32" s="72">
        <f>+D20+D30</f>
        <v>0</v>
      </c>
      <c r="E32" s="72">
        <f>+E20+E30</f>
        <v>0</v>
      </c>
      <c r="F32" s="72">
        <f>+F20+F30</f>
        <v>0</v>
      </c>
      <c r="G32" s="72">
        <f>+G20+G30</f>
        <v>0</v>
      </c>
      <c r="H32" s="47"/>
      <c r="I32" s="47"/>
      <c r="J32" s="47"/>
      <c r="K32" s="47"/>
      <c r="L32" s="47"/>
      <c r="M32" s="101">
        <f t="shared" si="0"/>
        <v>28</v>
      </c>
      <c r="N32" s="99" t="str">
        <f t="shared" si="1"/>
        <v>48023 SVEUČILIŠTE U RIJECI - FAKULTET ZDRAVSTVENIH STUDIJA U RIJECI</v>
      </c>
      <c r="O32" s="99">
        <v>48023</v>
      </c>
      <c r="P32" s="102" t="s">
        <v>348</v>
      </c>
      <c r="Q32" s="52" t="s">
        <v>311</v>
      </c>
      <c r="R32" s="102" t="s">
        <v>349</v>
      </c>
      <c r="S32" s="102" t="s">
        <v>313</v>
      </c>
      <c r="T32" s="100" t="s">
        <v>350</v>
      </c>
      <c r="U32" s="96" t="s">
        <v>351</v>
      </c>
      <c r="V32" s="97" t="s">
        <v>44</v>
      </c>
      <c r="W32" s="98" t="s">
        <v>43</v>
      </c>
      <c r="X32" s="47"/>
      <c r="Y32" s="47"/>
      <c r="Z32" s="47"/>
      <c r="AA32" s="47"/>
      <c r="AB32" s="47"/>
    </row>
    <row r="33" spans="1:28" ht="15">
      <c r="A33" s="53"/>
      <c r="B33" s="53"/>
      <c r="C33" s="53"/>
      <c r="D33" s="53"/>
      <c r="E33" s="47"/>
      <c r="F33" s="47"/>
      <c r="G33" s="47"/>
      <c r="H33" s="47"/>
      <c r="I33" s="47"/>
      <c r="J33" s="47"/>
      <c r="K33" s="47"/>
      <c r="L33" s="47"/>
      <c r="M33" s="101">
        <f t="shared" si="0"/>
        <v>29</v>
      </c>
      <c r="N33" s="99" t="str">
        <f t="shared" si="1"/>
        <v>22857 SVEUČILIŠTE U RIJECI - FILOZOFSKI FAKULTET</v>
      </c>
      <c r="O33" s="99">
        <v>22857</v>
      </c>
      <c r="P33" s="102" t="s">
        <v>325</v>
      </c>
      <c r="Q33" s="52" t="s">
        <v>311</v>
      </c>
      <c r="R33" s="102" t="s">
        <v>326</v>
      </c>
      <c r="S33" s="102" t="s">
        <v>313</v>
      </c>
      <c r="T33" s="100">
        <v>3368491</v>
      </c>
      <c r="U33" s="96" t="s">
        <v>327</v>
      </c>
      <c r="V33" s="97" t="s">
        <v>44</v>
      </c>
      <c r="W33" s="98" t="s">
        <v>43</v>
      </c>
      <c r="X33" s="47"/>
      <c r="Y33" s="47"/>
      <c r="Z33" s="47"/>
      <c r="AA33" s="47"/>
      <c r="AB33" s="47"/>
    </row>
    <row r="34" spans="1:28" ht="15">
      <c r="A34" s="47" t="s">
        <v>4817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101">
        <f t="shared" si="0"/>
        <v>30</v>
      </c>
      <c r="N34" s="99" t="str">
        <f t="shared" si="1"/>
        <v>2160 SVEUČILIŠTE U RIJECI - GRAĐEVINSKI FAKULTET</v>
      </c>
      <c r="O34" s="99">
        <v>2160</v>
      </c>
      <c r="P34" s="102" t="s">
        <v>1272</v>
      </c>
      <c r="Q34" s="52" t="s">
        <v>311</v>
      </c>
      <c r="R34" s="102" t="s">
        <v>328</v>
      </c>
      <c r="S34" s="102" t="s">
        <v>313</v>
      </c>
      <c r="T34" s="100">
        <v>3395855</v>
      </c>
      <c r="U34" s="96" t="s">
        <v>329</v>
      </c>
      <c r="V34" s="97" t="s">
        <v>44</v>
      </c>
      <c r="W34" s="98" t="s">
        <v>43</v>
      </c>
      <c r="X34" s="47"/>
      <c r="Y34" s="47"/>
      <c r="Z34" s="47"/>
      <c r="AA34" s="47"/>
      <c r="AB34" s="47"/>
    </row>
    <row r="35" spans="1:28" ht="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101">
        <f t="shared" si="0"/>
        <v>31</v>
      </c>
      <c r="N35" s="99" t="str">
        <f t="shared" si="1"/>
        <v>2225 SVEUČILIŠTE U RIJECI - MEDICINSKI FAKULTET</v>
      </c>
      <c r="O35" s="99">
        <v>2225</v>
      </c>
      <c r="P35" s="102" t="s">
        <v>330</v>
      </c>
      <c r="Q35" s="52" t="s">
        <v>311</v>
      </c>
      <c r="R35" s="102" t="s">
        <v>331</v>
      </c>
      <c r="S35" s="102" t="s">
        <v>313</v>
      </c>
      <c r="T35" s="100">
        <v>3328554</v>
      </c>
      <c r="U35" s="96" t="s">
        <v>332</v>
      </c>
      <c r="V35" s="97" t="s">
        <v>44</v>
      </c>
      <c r="W35" s="98" t="s">
        <v>43</v>
      </c>
      <c r="X35" s="47"/>
      <c r="Y35" s="47"/>
      <c r="Z35" s="47"/>
      <c r="AA35" s="47"/>
      <c r="AB35" s="47"/>
    </row>
    <row r="36" spans="1:28" ht="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101">
        <f t="shared" si="0"/>
        <v>32</v>
      </c>
      <c r="N36" s="99" t="str">
        <f t="shared" si="1"/>
        <v>22568 SVEUČILIŠTE U RIJECI - POMORSKI FAKULTET</v>
      </c>
      <c r="O36" s="99">
        <v>22568</v>
      </c>
      <c r="P36" s="102" t="s">
        <v>333</v>
      </c>
      <c r="Q36" s="52" t="s">
        <v>311</v>
      </c>
      <c r="R36" s="102" t="s">
        <v>334</v>
      </c>
      <c r="S36" s="102" t="s">
        <v>313</v>
      </c>
      <c r="T36" s="100">
        <v>1580485</v>
      </c>
      <c r="U36" s="96" t="s">
        <v>335</v>
      </c>
      <c r="V36" s="97" t="s">
        <v>44</v>
      </c>
      <c r="W36" s="98" t="s">
        <v>43</v>
      </c>
      <c r="X36" s="47"/>
      <c r="Y36" s="47"/>
      <c r="Z36" s="47"/>
      <c r="AA36" s="47"/>
      <c r="AB36" s="47"/>
    </row>
    <row r="37" spans="1:28" ht="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101">
        <f t="shared" si="0"/>
        <v>33</v>
      </c>
      <c r="N37" s="99" t="str">
        <f t="shared" si="1"/>
        <v>2217 SVEUČILIŠTE U RIJECI - PRAVNI FAKULTET</v>
      </c>
      <c r="O37" s="99">
        <v>2217</v>
      </c>
      <c r="P37" s="102" t="s">
        <v>336</v>
      </c>
      <c r="Q37" s="52" t="s">
        <v>311</v>
      </c>
      <c r="R37" s="102" t="s">
        <v>337</v>
      </c>
      <c r="S37" s="102" t="s">
        <v>313</v>
      </c>
      <c r="T37" s="100">
        <v>3328562</v>
      </c>
      <c r="U37" s="96" t="s">
        <v>338</v>
      </c>
      <c r="V37" s="97" t="s">
        <v>44</v>
      </c>
      <c r="W37" s="98" t="s">
        <v>43</v>
      </c>
      <c r="X37" s="47"/>
      <c r="Y37" s="47"/>
      <c r="Z37" s="47"/>
      <c r="AA37" s="47"/>
      <c r="AB37" s="47"/>
    </row>
    <row r="38" spans="1:28" ht="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101">
        <f t="shared" si="0"/>
        <v>34</v>
      </c>
      <c r="N38" s="99" t="str">
        <f t="shared" si="1"/>
        <v>2493 SVEUČILIŠTE U RIJECI - SVEUČILIŠNA KNJIŽNICA</v>
      </c>
      <c r="O38" s="99">
        <v>2493</v>
      </c>
      <c r="P38" s="102" t="s">
        <v>339</v>
      </c>
      <c r="Q38" s="52" t="s">
        <v>311</v>
      </c>
      <c r="R38" s="102" t="s">
        <v>340</v>
      </c>
      <c r="S38" s="102" t="s">
        <v>313</v>
      </c>
      <c r="T38" s="100">
        <v>3328686</v>
      </c>
      <c r="U38" s="96" t="s">
        <v>341</v>
      </c>
      <c r="V38" s="97" t="s">
        <v>44</v>
      </c>
      <c r="W38" s="98" t="s">
        <v>43</v>
      </c>
      <c r="X38" s="47"/>
      <c r="Y38" s="47"/>
      <c r="Z38" s="47"/>
      <c r="AA38" s="47"/>
      <c r="AB38" s="47"/>
    </row>
    <row r="39" spans="1:28" ht="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101">
        <f t="shared" si="0"/>
        <v>35</v>
      </c>
      <c r="N39" s="99" t="str">
        <f t="shared" si="1"/>
        <v>2151 SVEUČILIŠTE U RIJECI - TEHNIČKI FAKULTET</v>
      </c>
      <c r="O39" s="99">
        <v>2151</v>
      </c>
      <c r="P39" s="102" t="s">
        <v>342</v>
      </c>
      <c r="Q39" s="52" t="s">
        <v>311</v>
      </c>
      <c r="R39" s="102" t="s">
        <v>343</v>
      </c>
      <c r="S39" s="102" t="s">
        <v>313</v>
      </c>
      <c r="T39" s="100">
        <v>3334317</v>
      </c>
      <c r="U39" s="96" t="s">
        <v>344</v>
      </c>
      <c r="V39" s="97" t="s">
        <v>44</v>
      </c>
      <c r="W39" s="98" t="s">
        <v>43</v>
      </c>
      <c r="X39" s="47"/>
      <c r="Y39" s="47"/>
      <c r="Z39" s="47"/>
      <c r="AA39" s="47"/>
      <c r="AB39" s="47"/>
    </row>
    <row r="40" spans="1:28" ht="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1">
        <f t="shared" si="0"/>
        <v>36</v>
      </c>
      <c r="N40" s="99" t="str">
        <f t="shared" si="1"/>
        <v>40947 SVEUČILIŠTE U RIJECI - UČITELJSKI FAKULTET</v>
      </c>
      <c r="O40" s="99">
        <v>40947</v>
      </c>
      <c r="P40" s="102" t="s">
        <v>345</v>
      </c>
      <c r="Q40" s="52" t="s">
        <v>311</v>
      </c>
      <c r="R40" s="102" t="s">
        <v>346</v>
      </c>
      <c r="S40" s="102" t="s">
        <v>313</v>
      </c>
      <c r="T40" s="100">
        <v>2116073</v>
      </c>
      <c r="U40" s="96" t="s">
        <v>347</v>
      </c>
      <c r="V40" s="97" t="s">
        <v>44</v>
      </c>
      <c r="W40" s="98" t="s">
        <v>43</v>
      </c>
      <c r="X40" s="47"/>
      <c r="Y40" s="47"/>
      <c r="Z40" s="47"/>
      <c r="AA40" s="47"/>
      <c r="AB40" s="47"/>
    </row>
    <row r="41" spans="1:28" ht="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01">
        <f t="shared" si="0"/>
        <v>37</v>
      </c>
      <c r="N41" s="99" t="str">
        <f t="shared" si="1"/>
        <v>51360 SVEUČILIŠTE U SLAVONSKOM BRODU</v>
      </c>
      <c r="O41" s="99">
        <v>51360</v>
      </c>
      <c r="P41" s="102" t="s">
        <v>1270</v>
      </c>
      <c r="Q41" s="109" t="s">
        <v>1270</v>
      </c>
      <c r="R41" s="102" t="s">
        <v>1327</v>
      </c>
      <c r="S41" s="102" t="s">
        <v>1328</v>
      </c>
      <c r="T41" s="100">
        <v>5290538</v>
      </c>
      <c r="U41" s="96" t="s">
        <v>1329</v>
      </c>
      <c r="V41" s="97" t="s">
        <v>44</v>
      </c>
      <c r="W41" s="98" t="s">
        <v>43</v>
      </c>
      <c r="X41" s="47"/>
      <c r="Y41" s="47"/>
      <c r="Z41" s="47"/>
      <c r="AA41" s="47"/>
      <c r="AB41" s="47"/>
    </row>
    <row r="42" spans="1:28" ht="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101">
        <f t="shared" si="0"/>
        <v>38</v>
      </c>
      <c r="N42" s="99" t="str">
        <f t="shared" si="1"/>
        <v>2469 SVEUČILIŠTE U SPLITU</v>
      </c>
      <c r="O42" s="99">
        <v>2469</v>
      </c>
      <c r="P42" s="102" t="s">
        <v>352</v>
      </c>
      <c r="Q42" s="103" t="s">
        <v>352</v>
      </c>
      <c r="R42" s="102" t="s">
        <v>362</v>
      </c>
      <c r="S42" s="102" t="s">
        <v>353</v>
      </c>
      <c r="T42" s="100">
        <v>3129306</v>
      </c>
      <c r="U42" s="96" t="s">
        <v>354</v>
      </c>
      <c r="V42" s="97" t="s">
        <v>44</v>
      </c>
      <c r="W42" s="98" t="s">
        <v>43</v>
      </c>
      <c r="X42" s="47"/>
      <c r="Y42" s="47"/>
      <c r="Z42" s="47"/>
      <c r="AA42" s="47"/>
      <c r="AB42" s="47"/>
    </row>
    <row r="43" spans="1:28" ht="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101">
        <f t="shared" si="0"/>
        <v>39</v>
      </c>
      <c r="N43" s="99" t="str">
        <f t="shared" si="1"/>
        <v>2372 SVEUČILIŠTE U SPLITU - EKONOMSKI FAKULTET</v>
      </c>
      <c r="O43" s="99">
        <v>2372</v>
      </c>
      <c r="P43" s="102" t="s">
        <v>355</v>
      </c>
      <c r="Q43" s="103" t="s">
        <v>352</v>
      </c>
      <c r="R43" s="102" t="s">
        <v>356</v>
      </c>
      <c r="S43" s="102" t="s">
        <v>353</v>
      </c>
      <c r="T43" s="100">
        <v>3119076</v>
      </c>
      <c r="U43" s="96" t="s">
        <v>357</v>
      </c>
      <c r="V43" s="97" t="s">
        <v>44</v>
      </c>
      <c r="W43" s="98" t="s">
        <v>43</v>
      </c>
      <c r="X43" s="47"/>
      <c r="Y43" s="47"/>
      <c r="Z43" s="47"/>
      <c r="AA43" s="47"/>
      <c r="AB43" s="47"/>
    </row>
    <row r="44" spans="1:28" ht="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101">
        <f t="shared" si="0"/>
        <v>40</v>
      </c>
      <c r="N44" s="99" t="str">
        <f t="shared" si="1"/>
        <v>2330 SVEUČILIŠTE U SPLITU - FAKULTET ELEKTROTEHNIKE, STROJARSTVA I BRODOGRADNJE</v>
      </c>
      <c r="O44" s="99">
        <v>2330</v>
      </c>
      <c r="P44" s="102" t="s">
        <v>358</v>
      </c>
      <c r="Q44" s="103" t="s">
        <v>352</v>
      </c>
      <c r="R44" s="102" t="s">
        <v>359</v>
      </c>
      <c r="S44" s="102" t="s">
        <v>353</v>
      </c>
      <c r="T44" s="100">
        <v>3118339</v>
      </c>
      <c r="U44" s="96" t="s">
        <v>360</v>
      </c>
      <c r="V44" s="97" t="s">
        <v>44</v>
      </c>
      <c r="W44" s="98" t="s">
        <v>43</v>
      </c>
      <c r="X44" s="47"/>
      <c r="Y44" s="47"/>
      <c r="Z44" s="47"/>
      <c r="AA44" s="47"/>
      <c r="AB44" s="47"/>
    </row>
    <row r="45" spans="1:28" ht="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101">
        <f t="shared" si="0"/>
        <v>41</v>
      </c>
      <c r="N45" s="99" t="str">
        <f t="shared" si="1"/>
        <v>2348 SVEUČILIŠTE U SPLITU - FAKULTET GRAĐEVINARSTVA, ARHITEKTURE I GEODEZIJE</v>
      </c>
      <c r="O45" s="99">
        <v>2348</v>
      </c>
      <c r="P45" s="102" t="s">
        <v>364</v>
      </c>
      <c r="Q45" s="103" t="s">
        <v>352</v>
      </c>
      <c r="R45" s="102" t="s">
        <v>365</v>
      </c>
      <c r="S45" s="102" t="s">
        <v>353</v>
      </c>
      <c r="T45" s="100">
        <v>3149463</v>
      </c>
      <c r="U45" s="96" t="s">
        <v>366</v>
      </c>
      <c r="V45" s="97" t="s">
        <v>44</v>
      </c>
      <c r="W45" s="98" t="s">
        <v>43</v>
      </c>
      <c r="X45" s="47"/>
      <c r="Y45" s="47"/>
      <c r="Z45" s="47"/>
      <c r="AA45" s="47"/>
      <c r="AB45" s="47"/>
    </row>
    <row r="46" spans="1:28" ht="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101">
        <f t="shared" si="0"/>
        <v>42</v>
      </c>
      <c r="N46" s="99" t="str">
        <f t="shared" si="1"/>
        <v>22435 SVEUČILIŠTE U SPLITU - FILOZOFSKI FAKULTET</v>
      </c>
      <c r="O46" s="99">
        <v>22435</v>
      </c>
      <c r="P46" s="102" t="s">
        <v>361</v>
      </c>
      <c r="Q46" s="103" t="s">
        <v>352</v>
      </c>
      <c r="R46" s="102" t="s">
        <v>362</v>
      </c>
      <c r="S46" s="102" t="s">
        <v>353</v>
      </c>
      <c r="T46" s="100">
        <v>1413236</v>
      </c>
      <c r="U46" s="96" t="s">
        <v>363</v>
      </c>
      <c r="V46" s="97" t="s">
        <v>44</v>
      </c>
      <c r="W46" s="98" t="s">
        <v>43</v>
      </c>
      <c r="X46" s="47"/>
      <c r="Y46" s="47"/>
      <c r="Z46" s="47"/>
      <c r="AA46" s="47"/>
      <c r="AB46" s="47"/>
    </row>
    <row r="47" spans="1:28" ht="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101">
        <f t="shared" si="0"/>
        <v>43</v>
      </c>
      <c r="N47" s="99" t="str">
        <f t="shared" si="1"/>
        <v>23368 SVEUČILIŠTE U SPLITU - KATOLIČKI BOGOSLOVNI FAKULTET</v>
      </c>
      <c r="O47" s="99">
        <v>23368</v>
      </c>
      <c r="P47" s="102" t="s">
        <v>372</v>
      </c>
      <c r="Q47" s="103" t="s">
        <v>352</v>
      </c>
      <c r="R47" s="102" t="s">
        <v>373</v>
      </c>
      <c r="S47" s="102" t="s">
        <v>353</v>
      </c>
      <c r="T47" s="100">
        <v>1465643</v>
      </c>
      <c r="U47" s="96">
        <v>36149548625</v>
      </c>
      <c r="V47" s="97" t="s">
        <v>44</v>
      </c>
      <c r="W47" s="98" t="s">
        <v>43</v>
      </c>
      <c r="X47" s="47"/>
      <c r="Y47" s="47"/>
      <c r="Z47" s="47"/>
      <c r="AA47" s="47"/>
      <c r="AB47" s="47"/>
    </row>
    <row r="48" spans="1:28" ht="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101">
        <f t="shared" si="0"/>
        <v>44</v>
      </c>
      <c r="N48" s="99" t="str">
        <f t="shared" si="1"/>
        <v>2356 SVEUČILIŠTE U SPLITU - KEMIJSKO-TEHNOLOŠKI FAKULTET</v>
      </c>
      <c r="O48" s="99">
        <v>2356</v>
      </c>
      <c r="P48" s="102" t="s">
        <v>367</v>
      </c>
      <c r="Q48" s="103" t="s">
        <v>352</v>
      </c>
      <c r="R48" s="102" t="s">
        <v>1273</v>
      </c>
      <c r="S48" s="102" t="s">
        <v>353</v>
      </c>
      <c r="T48" s="100">
        <v>3119068</v>
      </c>
      <c r="U48" s="96" t="s">
        <v>368</v>
      </c>
      <c r="V48" s="97" t="s">
        <v>44</v>
      </c>
      <c r="W48" s="98" t="s">
        <v>43</v>
      </c>
      <c r="X48" s="47"/>
      <c r="Y48" s="47"/>
      <c r="Z48" s="47"/>
      <c r="AA48" s="47"/>
      <c r="AB48" s="47"/>
    </row>
    <row r="49" spans="1:28" ht="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101">
        <f t="shared" si="0"/>
        <v>45</v>
      </c>
      <c r="N49" s="99" t="str">
        <f t="shared" si="1"/>
        <v>43773 SVEUČILIŠTE U SPLITU - KINEZIOLOŠKI FAKULTET</v>
      </c>
      <c r="O49" s="99">
        <v>43773</v>
      </c>
      <c r="P49" s="102" t="s">
        <v>369</v>
      </c>
      <c r="Q49" s="103" t="s">
        <v>352</v>
      </c>
      <c r="R49" s="102" t="s">
        <v>370</v>
      </c>
      <c r="S49" s="102" t="s">
        <v>353</v>
      </c>
      <c r="T49" s="100">
        <v>2393255</v>
      </c>
      <c r="U49" s="96" t="s">
        <v>371</v>
      </c>
      <c r="V49" s="97" t="s">
        <v>44</v>
      </c>
      <c r="W49" s="98" t="s">
        <v>43</v>
      </c>
      <c r="X49" s="47"/>
      <c r="Y49" s="47"/>
      <c r="Z49" s="47"/>
      <c r="AA49" s="47"/>
      <c r="AB49" s="47"/>
    </row>
    <row r="50" spans="1:28" ht="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101">
        <f t="shared" si="0"/>
        <v>46</v>
      </c>
      <c r="N50" s="99" t="str">
        <f t="shared" si="1"/>
        <v>22451 SVEUČILIŠTE U SPLITU - MEDICINSKI FAKULTET</v>
      </c>
      <c r="O50" s="99">
        <v>22451</v>
      </c>
      <c r="P50" s="102" t="s">
        <v>374</v>
      </c>
      <c r="Q50" s="103" t="s">
        <v>352</v>
      </c>
      <c r="R50" s="102" t="s">
        <v>375</v>
      </c>
      <c r="S50" s="102" t="s">
        <v>353</v>
      </c>
      <c r="T50" s="100">
        <v>1315366</v>
      </c>
      <c r="U50" s="96" t="s">
        <v>376</v>
      </c>
      <c r="V50" s="97" t="s">
        <v>44</v>
      </c>
      <c r="W50" s="98" t="s">
        <v>43</v>
      </c>
      <c r="X50" s="47"/>
      <c r="Y50" s="47"/>
      <c r="Z50" s="47"/>
      <c r="AA50" s="47"/>
      <c r="AB50" s="47"/>
    </row>
    <row r="51" spans="1:28" ht="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101">
        <f t="shared" si="0"/>
        <v>47</v>
      </c>
      <c r="N51" s="99" t="str">
        <f t="shared" si="1"/>
        <v>22460 SVEUČILIŠTE U SPLITU - POMORSKI FAKULTET</v>
      </c>
      <c r="O51" s="99">
        <v>22460</v>
      </c>
      <c r="P51" s="102" t="s">
        <v>377</v>
      </c>
      <c r="Q51" s="103" t="s">
        <v>352</v>
      </c>
      <c r="R51" s="102" t="s">
        <v>1274</v>
      </c>
      <c r="S51" s="102" t="s">
        <v>353</v>
      </c>
      <c r="T51" s="100">
        <v>1406043</v>
      </c>
      <c r="U51" s="96" t="s">
        <v>378</v>
      </c>
      <c r="V51" s="97" t="s">
        <v>44</v>
      </c>
      <c r="W51" s="98" t="s">
        <v>43</v>
      </c>
      <c r="X51" s="47"/>
      <c r="Y51" s="47"/>
      <c r="Z51" s="47"/>
      <c r="AA51" s="47"/>
      <c r="AB51" s="47"/>
    </row>
    <row r="52" spans="1:28" ht="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101">
        <f t="shared" si="0"/>
        <v>48</v>
      </c>
      <c r="N52" s="99" t="str">
        <f t="shared" si="1"/>
        <v>2397 SVEUČILIŠTE U SPLITU - PRAVNI FAKULTET</v>
      </c>
      <c r="O52" s="99">
        <v>2397</v>
      </c>
      <c r="P52" s="102" t="s">
        <v>379</v>
      </c>
      <c r="Q52" s="103" t="s">
        <v>352</v>
      </c>
      <c r="R52" s="102" t="s">
        <v>380</v>
      </c>
      <c r="S52" s="102" t="s">
        <v>353</v>
      </c>
      <c r="T52" s="100">
        <v>3118347</v>
      </c>
      <c r="U52" s="96" t="s">
        <v>381</v>
      </c>
      <c r="V52" s="97" t="s">
        <v>44</v>
      </c>
      <c r="W52" s="98" t="s">
        <v>43</v>
      </c>
      <c r="X52" s="47"/>
      <c r="Y52" s="47"/>
      <c r="Z52" s="47"/>
      <c r="AA52" s="47"/>
      <c r="AB52" s="47"/>
    </row>
    <row r="53" spans="1:28" ht="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101">
        <f t="shared" si="0"/>
        <v>49</v>
      </c>
      <c r="N53" s="99" t="str">
        <f t="shared" si="1"/>
        <v>2410 SVEUČILIŠTE U SPLITU - PRIRODOSLOVNO - MATEMATIČKI FAKULTET</v>
      </c>
      <c r="O53" s="99">
        <v>2410</v>
      </c>
      <c r="P53" s="102" t="s">
        <v>382</v>
      </c>
      <c r="Q53" s="103" t="s">
        <v>352</v>
      </c>
      <c r="R53" s="102" t="s">
        <v>1275</v>
      </c>
      <c r="S53" s="102" t="s">
        <v>353</v>
      </c>
      <c r="T53" s="100">
        <v>3199622</v>
      </c>
      <c r="U53" s="96" t="s">
        <v>383</v>
      </c>
      <c r="V53" s="97" t="s">
        <v>44</v>
      </c>
      <c r="W53" s="98" t="s">
        <v>43</v>
      </c>
      <c r="X53" s="47"/>
      <c r="Y53" s="47"/>
      <c r="Z53" s="47"/>
      <c r="AA53" s="47"/>
      <c r="AB53" s="47"/>
    </row>
    <row r="54" spans="1:28" ht="1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101">
        <f t="shared" si="0"/>
        <v>50</v>
      </c>
      <c r="N54" s="99" t="str">
        <f t="shared" si="1"/>
        <v>2524 SVEUČILIŠTE U SPLITU - SVEUČILIŠNA KNJIŽNICA</v>
      </c>
      <c r="O54" s="99">
        <v>2524</v>
      </c>
      <c r="P54" s="102" t="s">
        <v>384</v>
      </c>
      <c r="Q54" s="103" t="s">
        <v>352</v>
      </c>
      <c r="R54" s="102" t="s">
        <v>385</v>
      </c>
      <c r="S54" s="102" t="s">
        <v>353</v>
      </c>
      <c r="T54" s="100">
        <v>3118436</v>
      </c>
      <c r="U54" s="96" t="s">
        <v>386</v>
      </c>
      <c r="V54" s="97" t="s">
        <v>44</v>
      </c>
      <c r="W54" s="98" t="s">
        <v>43</v>
      </c>
      <c r="X54" s="47"/>
      <c r="Y54" s="47"/>
      <c r="Z54" s="47"/>
      <c r="AA54" s="47"/>
      <c r="AB54" s="47"/>
    </row>
    <row r="55" spans="1:28" ht="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101">
        <f t="shared" si="0"/>
        <v>51</v>
      </c>
      <c r="N55" s="99" t="str">
        <f t="shared" si="1"/>
        <v>22478 SVEUČILIŠTE U SPLITU - UMJETNIČKA AKADEMIJA</v>
      </c>
      <c r="O55" s="99">
        <v>22478</v>
      </c>
      <c r="P55" s="102" t="s">
        <v>387</v>
      </c>
      <c r="Q55" s="103" t="s">
        <v>352</v>
      </c>
      <c r="R55" s="102" t="s">
        <v>388</v>
      </c>
      <c r="S55" s="102" t="s">
        <v>353</v>
      </c>
      <c r="T55" s="100">
        <v>1321358</v>
      </c>
      <c r="U55" s="96" t="s">
        <v>389</v>
      </c>
      <c r="V55" s="97" t="s">
        <v>44</v>
      </c>
      <c r="W55" s="98" t="s">
        <v>43</v>
      </c>
      <c r="X55" s="47"/>
      <c r="Y55" s="47"/>
      <c r="Z55" s="47"/>
      <c r="AA55" s="47"/>
      <c r="AB55" s="47"/>
    </row>
    <row r="56" spans="1:28" ht="1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101">
        <f t="shared" si="0"/>
        <v>52</v>
      </c>
      <c r="N56" s="99" t="str">
        <f t="shared" si="1"/>
        <v>23815 SVEUČILIŠTE U ZADRU</v>
      </c>
      <c r="O56" s="99">
        <v>23815</v>
      </c>
      <c r="P56" s="102" t="s">
        <v>308</v>
      </c>
      <c r="Q56" s="103" t="s">
        <v>308</v>
      </c>
      <c r="R56" s="102" t="s">
        <v>1276</v>
      </c>
      <c r="S56" s="102" t="s">
        <v>309</v>
      </c>
      <c r="T56" s="100">
        <v>1695525</v>
      </c>
      <c r="U56" s="96" t="s">
        <v>310</v>
      </c>
      <c r="V56" s="97" t="s">
        <v>44</v>
      </c>
      <c r="W56" s="98" t="s">
        <v>43</v>
      </c>
      <c r="X56" s="47"/>
      <c r="Y56" s="47"/>
      <c r="Z56" s="47"/>
      <c r="AA56" s="47"/>
      <c r="AB56" s="47"/>
    </row>
    <row r="57" spans="1:28" ht="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01">
        <f t="shared" si="0"/>
        <v>53</v>
      </c>
      <c r="N57" s="99" t="str">
        <f t="shared" si="1"/>
        <v>2436 SVEUČILIŠTE U ZAGREBU</v>
      </c>
      <c r="O57" s="99">
        <v>2436</v>
      </c>
      <c r="P57" s="102" t="s">
        <v>390</v>
      </c>
      <c r="Q57" s="103" t="s">
        <v>390</v>
      </c>
      <c r="R57" s="102" t="s">
        <v>458</v>
      </c>
      <c r="S57" s="102" t="s">
        <v>268</v>
      </c>
      <c r="T57" s="100">
        <v>3211592</v>
      </c>
      <c r="U57" s="96" t="s">
        <v>391</v>
      </c>
      <c r="V57" s="97" t="s">
        <v>44</v>
      </c>
      <c r="W57" s="98" t="s">
        <v>43</v>
      </c>
      <c r="X57" s="47"/>
      <c r="Y57" s="47"/>
      <c r="Z57" s="47"/>
      <c r="AA57" s="47"/>
      <c r="AB57" s="47"/>
    </row>
    <row r="58" spans="1:28" ht="1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101">
        <f t="shared" si="0"/>
        <v>54</v>
      </c>
      <c r="N58" s="99" t="str">
        <f t="shared" si="1"/>
        <v>1923 SVEUČILIŠTE U ZAGREBU - AGRONOMSKI FAKULTET</v>
      </c>
      <c r="O58" s="99">
        <v>1923</v>
      </c>
      <c r="P58" s="102" t="s">
        <v>392</v>
      </c>
      <c r="Q58" s="103" t="s">
        <v>390</v>
      </c>
      <c r="R58" s="102" t="s">
        <v>393</v>
      </c>
      <c r="S58" s="102" t="s">
        <v>268</v>
      </c>
      <c r="T58" s="100">
        <v>3283097</v>
      </c>
      <c r="U58" s="96" t="s">
        <v>394</v>
      </c>
      <c r="V58" s="97" t="s">
        <v>44</v>
      </c>
      <c r="W58" s="98" t="s">
        <v>43</v>
      </c>
      <c r="X58" s="47"/>
      <c r="Y58" s="47"/>
      <c r="Z58" s="47"/>
      <c r="AA58" s="47"/>
      <c r="AB58" s="47"/>
    </row>
    <row r="59" spans="1:28" ht="1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101">
        <f t="shared" si="0"/>
        <v>55</v>
      </c>
      <c r="N59" s="99" t="str">
        <f t="shared" si="1"/>
        <v>1974 SVEUČILIŠTE U ZAGREBU - AKADEMIJA DRAMSKE UMJETNOSTI</v>
      </c>
      <c r="O59" s="99">
        <v>1974</v>
      </c>
      <c r="P59" s="102" t="s">
        <v>395</v>
      </c>
      <c r="Q59" s="103" t="s">
        <v>390</v>
      </c>
      <c r="R59" s="102" t="s">
        <v>396</v>
      </c>
      <c r="S59" s="102" t="s">
        <v>268</v>
      </c>
      <c r="T59" s="100">
        <v>3205029</v>
      </c>
      <c r="U59" s="96" t="s">
        <v>397</v>
      </c>
      <c r="V59" s="97" t="s">
        <v>44</v>
      </c>
      <c r="W59" s="98" t="s">
        <v>43</v>
      </c>
      <c r="X59" s="47"/>
      <c r="Y59" s="47"/>
      <c r="Z59" s="47"/>
      <c r="AA59" s="47"/>
      <c r="AB59" s="47"/>
    </row>
    <row r="60" spans="1:28" ht="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101">
        <f t="shared" si="0"/>
        <v>56</v>
      </c>
      <c r="N60" s="99" t="str">
        <f t="shared" si="1"/>
        <v>1982 SVEUČILIŠTE U ZAGREBU - AKADEMIJA LIKOVNIH UMJETNOSTI</v>
      </c>
      <c r="O60" s="99">
        <v>1982</v>
      </c>
      <c r="P60" s="102" t="s">
        <v>398</v>
      </c>
      <c r="Q60" s="103" t="s">
        <v>390</v>
      </c>
      <c r="R60" s="102" t="s">
        <v>399</v>
      </c>
      <c r="S60" s="102" t="s">
        <v>268</v>
      </c>
      <c r="T60" s="100">
        <v>3207919</v>
      </c>
      <c r="U60" s="96" t="s">
        <v>400</v>
      </c>
      <c r="V60" s="97" t="s">
        <v>44</v>
      </c>
      <c r="W60" s="98" t="s">
        <v>43</v>
      </c>
      <c r="X60" s="47"/>
      <c r="Y60" s="47"/>
      <c r="Z60" s="47"/>
      <c r="AA60" s="47"/>
      <c r="AB60" s="47"/>
    </row>
    <row r="61" spans="1:28" ht="1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101">
        <f t="shared" si="0"/>
        <v>57</v>
      </c>
      <c r="N61" s="99" t="str">
        <f t="shared" si="1"/>
        <v xml:space="preserve">1861 SVEUČILIŠTE U ZAGREBU - ARHITEKTONSKI FAKULTET </v>
      </c>
      <c r="O61" s="99">
        <v>1861</v>
      </c>
      <c r="P61" s="102" t="s">
        <v>401</v>
      </c>
      <c r="Q61" s="103" t="s">
        <v>390</v>
      </c>
      <c r="R61" s="102" t="s">
        <v>402</v>
      </c>
      <c r="S61" s="102" t="s">
        <v>268</v>
      </c>
      <c r="T61" s="100">
        <v>3204952</v>
      </c>
      <c r="U61" s="96" t="s">
        <v>403</v>
      </c>
      <c r="V61" s="97" t="s">
        <v>44</v>
      </c>
      <c r="W61" s="98" t="s">
        <v>43</v>
      </c>
      <c r="X61" s="47"/>
      <c r="Y61" s="47"/>
      <c r="Z61" s="47"/>
      <c r="AA61" s="47"/>
      <c r="AB61" s="47"/>
    </row>
    <row r="62" spans="1:28" ht="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01">
        <f t="shared" si="0"/>
        <v>58</v>
      </c>
      <c r="N62" s="99" t="str">
        <f t="shared" si="1"/>
        <v xml:space="preserve">1966 SVEUČILIŠTE U ZAGREBU - EDUKACIJSKO-REHABILITACIJSKI FAKULTET </v>
      </c>
      <c r="O62" s="99">
        <v>1966</v>
      </c>
      <c r="P62" s="102" t="s">
        <v>404</v>
      </c>
      <c r="Q62" s="103" t="s">
        <v>390</v>
      </c>
      <c r="R62" s="102" t="s">
        <v>405</v>
      </c>
      <c r="S62" s="102" t="s">
        <v>268</v>
      </c>
      <c r="T62" s="100">
        <v>3219780</v>
      </c>
      <c r="U62" s="96" t="s">
        <v>406</v>
      </c>
      <c r="V62" s="97" t="s">
        <v>44</v>
      </c>
      <c r="W62" s="98" t="s">
        <v>43</v>
      </c>
      <c r="X62" s="47"/>
      <c r="Y62" s="47"/>
      <c r="Z62" s="47"/>
      <c r="AA62" s="47"/>
      <c r="AB62" s="47"/>
    </row>
    <row r="63" spans="1:28" ht="1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101">
        <f t="shared" si="0"/>
        <v>59</v>
      </c>
      <c r="N63" s="99" t="str">
        <f t="shared" si="1"/>
        <v>1931 SVEUČILIŠTE U ZAGREBU - EKONOMSKI FAKULTET</v>
      </c>
      <c r="O63" s="99">
        <v>1931</v>
      </c>
      <c r="P63" s="102" t="s">
        <v>407</v>
      </c>
      <c r="Q63" s="103" t="s">
        <v>390</v>
      </c>
      <c r="R63" s="102" t="s">
        <v>1277</v>
      </c>
      <c r="S63" s="102" t="s">
        <v>268</v>
      </c>
      <c r="T63" s="100">
        <v>3272079</v>
      </c>
      <c r="U63" s="96" t="s">
        <v>408</v>
      </c>
      <c r="V63" s="97" t="s">
        <v>44</v>
      </c>
      <c r="W63" s="98" t="s">
        <v>43</v>
      </c>
      <c r="X63" s="47"/>
      <c r="Y63" s="47"/>
      <c r="Z63" s="47"/>
      <c r="AA63" s="47"/>
      <c r="AB63" s="47"/>
    </row>
    <row r="64" spans="1:28" ht="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101">
        <f t="shared" si="0"/>
        <v>60</v>
      </c>
      <c r="N64" s="99" t="str">
        <f t="shared" si="1"/>
        <v>1757 SVEUČILIŠTE U ZAGREBU - FAKULTET ELEKTROTEHNIKE I RAČUNARSTVA</v>
      </c>
      <c r="O64" s="99">
        <v>1757</v>
      </c>
      <c r="P64" s="104" t="s">
        <v>409</v>
      </c>
      <c r="Q64" s="103" t="s">
        <v>390</v>
      </c>
      <c r="R64" s="104" t="s">
        <v>410</v>
      </c>
      <c r="S64" s="104" t="s">
        <v>268</v>
      </c>
      <c r="T64" s="105">
        <v>3276643</v>
      </c>
      <c r="U64" s="96" t="s">
        <v>411</v>
      </c>
      <c r="V64" s="97" t="s">
        <v>44</v>
      </c>
      <c r="W64" s="98" t="s">
        <v>43</v>
      </c>
      <c r="X64" s="47"/>
      <c r="Y64" s="47"/>
      <c r="Z64" s="47"/>
      <c r="AA64" s="47"/>
      <c r="AB64" s="47"/>
    </row>
    <row r="65" spans="1:28" ht="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01">
        <f t="shared" si="0"/>
        <v>61</v>
      </c>
      <c r="N65" s="99" t="str">
        <f t="shared" si="1"/>
        <v>6154 SVEUČILIŠTE U ZAGREBU - FAKULTET FILOZOFIJE I RELIGIJSKIH ZNANOSTI</v>
      </c>
      <c r="O65" s="99">
        <v>6154</v>
      </c>
      <c r="P65" s="102" t="s">
        <v>1278</v>
      </c>
      <c r="Q65" s="103" t="s">
        <v>390</v>
      </c>
      <c r="R65" s="102" t="s">
        <v>412</v>
      </c>
      <c r="S65" s="102" t="s">
        <v>268</v>
      </c>
      <c r="T65" s="100">
        <v>1235664</v>
      </c>
      <c r="U65" s="96" t="s">
        <v>413</v>
      </c>
      <c r="V65" s="97" t="s">
        <v>44</v>
      </c>
      <c r="W65" s="98" t="s">
        <v>43</v>
      </c>
      <c r="X65" s="47"/>
      <c r="Y65" s="47"/>
      <c r="Z65" s="47"/>
      <c r="AA65" s="47"/>
      <c r="AB65" s="47"/>
    </row>
    <row r="66" spans="1:28" ht="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101">
        <f t="shared" si="0"/>
        <v>62</v>
      </c>
      <c r="N66" s="99" t="str">
        <f t="shared" si="1"/>
        <v>51191 SVEUČILIŠTE U ZAGREBU - FAKULTET HRVATSKIH STUDIJA</v>
      </c>
      <c r="O66" s="99">
        <v>51191</v>
      </c>
      <c r="P66" s="102" t="s">
        <v>1279</v>
      </c>
      <c r="Q66" s="103" t="s">
        <v>390</v>
      </c>
      <c r="R66" s="102" t="s">
        <v>1280</v>
      </c>
      <c r="S66" s="102" t="s">
        <v>268</v>
      </c>
      <c r="T66" s="100">
        <v>5214068</v>
      </c>
      <c r="U66" s="96" t="s">
        <v>1281</v>
      </c>
      <c r="V66" s="97" t="s">
        <v>44</v>
      </c>
      <c r="W66" s="98" t="s">
        <v>43</v>
      </c>
      <c r="X66" s="47"/>
      <c r="Y66" s="47"/>
      <c r="Z66" s="47"/>
      <c r="AA66" s="47"/>
      <c r="AB66" s="47"/>
    </row>
    <row r="67" spans="1:28" ht="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101">
        <f t="shared" si="0"/>
        <v>63</v>
      </c>
      <c r="N67" s="99" t="str">
        <f t="shared" si="1"/>
        <v>1790 SVEUČILIŠTE U ZAGREBU - FAKULTET KEMIJSKOG INŽENJERSTVA I TEHNOLOGIJE</v>
      </c>
      <c r="O67" s="99">
        <v>1790</v>
      </c>
      <c r="P67" s="102" t="s">
        <v>416</v>
      </c>
      <c r="Q67" s="103" t="s">
        <v>390</v>
      </c>
      <c r="R67" s="102" t="s">
        <v>417</v>
      </c>
      <c r="S67" s="102" t="s">
        <v>268</v>
      </c>
      <c r="T67" s="100">
        <v>3250270</v>
      </c>
      <c r="U67" s="96" t="s">
        <v>418</v>
      </c>
      <c r="V67" s="97" t="s">
        <v>44</v>
      </c>
      <c r="W67" s="98" t="s">
        <v>43</v>
      </c>
      <c r="X67" s="47"/>
      <c r="Y67" s="47"/>
      <c r="Z67" s="47"/>
      <c r="AA67" s="47"/>
      <c r="AB67" s="47"/>
    </row>
    <row r="68" spans="1:28" ht="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101">
        <f t="shared" si="0"/>
        <v>64</v>
      </c>
      <c r="N68" s="99" t="str">
        <f t="shared" si="1"/>
        <v>1907 SVEUČILIŠTE U ZAGREBU - FAKULTET POLITIČKIH ZNANOSTI</v>
      </c>
      <c r="O68" s="99">
        <v>1907</v>
      </c>
      <c r="P68" s="102" t="s">
        <v>419</v>
      </c>
      <c r="Q68" s="103" t="s">
        <v>390</v>
      </c>
      <c r="R68" s="102" t="s">
        <v>420</v>
      </c>
      <c r="S68" s="102" t="s">
        <v>268</v>
      </c>
      <c r="T68" s="100">
        <v>3270262</v>
      </c>
      <c r="U68" s="96" t="s">
        <v>421</v>
      </c>
      <c r="V68" s="97" t="s">
        <v>44</v>
      </c>
      <c r="W68" s="98" t="s">
        <v>43</v>
      </c>
      <c r="X68" s="47"/>
      <c r="Y68" s="47"/>
      <c r="Z68" s="47"/>
      <c r="AA68" s="47"/>
      <c r="AB68" s="47"/>
    </row>
    <row r="69" spans="1:28" ht="1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101">
        <f t="shared" si="0"/>
        <v>65</v>
      </c>
      <c r="N69" s="99" t="str">
        <f t="shared" si="1"/>
        <v>1812 SVEUČILIŠTE U ZAGREBU - FAKULTET PROMETNIH ZNANOSTI</v>
      </c>
      <c r="O69" s="99">
        <v>1812</v>
      </c>
      <c r="P69" s="102" t="s">
        <v>422</v>
      </c>
      <c r="Q69" s="103" t="s">
        <v>390</v>
      </c>
      <c r="R69" s="102" t="s">
        <v>423</v>
      </c>
      <c r="S69" s="102" t="s">
        <v>268</v>
      </c>
      <c r="T69" s="100">
        <v>3260771</v>
      </c>
      <c r="U69" s="96" t="s">
        <v>424</v>
      </c>
      <c r="V69" s="97" t="s">
        <v>44</v>
      </c>
      <c r="W69" s="98" t="s">
        <v>43</v>
      </c>
      <c r="X69" s="47"/>
      <c r="Y69" s="47"/>
      <c r="Z69" s="47"/>
      <c r="AA69" s="47"/>
      <c r="AB69" s="47"/>
    </row>
    <row r="70" spans="1:28" ht="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101">
        <f t="shared" si="0"/>
        <v>66</v>
      </c>
      <c r="N70" s="99" t="str">
        <f t="shared" si="1"/>
        <v>1829 SVEUČILIŠTE U ZAGREBU - FAKULTET STROJARSTVA I BRODOGRADNJE</v>
      </c>
      <c r="O70" s="99">
        <v>1829</v>
      </c>
      <c r="P70" s="102" t="s">
        <v>425</v>
      </c>
      <c r="Q70" s="103" t="s">
        <v>390</v>
      </c>
      <c r="R70" s="102" t="s">
        <v>426</v>
      </c>
      <c r="S70" s="102" t="s">
        <v>268</v>
      </c>
      <c r="T70" s="100">
        <v>3276546</v>
      </c>
      <c r="U70" s="96" t="s">
        <v>427</v>
      </c>
      <c r="V70" s="97" t="s">
        <v>44</v>
      </c>
      <c r="W70" s="98" t="s">
        <v>43</v>
      </c>
      <c r="X70" s="47"/>
      <c r="Y70" s="47"/>
      <c r="Z70" s="47"/>
      <c r="AA70" s="47"/>
      <c r="AB70" s="47"/>
    </row>
    <row r="71" spans="1:28" ht="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101">
        <f t="shared" ref="M71:M134" si="4">+M70+1</f>
        <v>67</v>
      </c>
      <c r="N71" s="99" t="str">
        <f t="shared" si="1"/>
        <v xml:space="preserve">2014 SVEUČILIŠTE U ZAGREBU - FARMACEUTSKO-BIOKEMIJSKI FAKULTET </v>
      </c>
      <c r="O71" s="99">
        <v>2014</v>
      </c>
      <c r="P71" s="102" t="s">
        <v>428</v>
      </c>
      <c r="Q71" s="103" t="s">
        <v>390</v>
      </c>
      <c r="R71" s="102" t="s">
        <v>429</v>
      </c>
      <c r="S71" s="102" t="s">
        <v>268</v>
      </c>
      <c r="T71" s="100">
        <v>3205037</v>
      </c>
      <c r="U71" s="96" t="s">
        <v>430</v>
      </c>
      <c r="V71" s="97" t="s">
        <v>44</v>
      </c>
      <c r="W71" s="98" t="s">
        <v>43</v>
      </c>
      <c r="X71" s="47"/>
      <c r="Y71" s="47"/>
      <c r="Z71" s="47"/>
      <c r="AA71" s="47"/>
      <c r="AB71" s="47"/>
    </row>
    <row r="72" spans="1:28" ht="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101">
        <f t="shared" si="4"/>
        <v>68</v>
      </c>
      <c r="N72" s="99" t="str">
        <f t="shared" ref="N72:N134" si="5">O72&amp;" "&amp;P72</f>
        <v>1958 SVEUČILIŠTE U ZAGREBU - FILOZOFSKI FAKULTET</v>
      </c>
      <c r="O72" s="99">
        <v>1958</v>
      </c>
      <c r="P72" s="102" t="s">
        <v>431</v>
      </c>
      <c r="Q72" s="103" t="s">
        <v>390</v>
      </c>
      <c r="R72" s="102" t="s">
        <v>432</v>
      </c>
      <c r="S72" s="102" t="s">
        <v>268</v>
      </c>
      <c r="T72" s="100">
        <v>3254852</v>
      </c>
      <c r="U72" s="96" t="s">
        <v>433</v>
      </c>
      <c r="V72" s="97" t="s">
        <v>44</v>
      </c>
      <c r="W72" s="98" t="s">
        <v>43</v>
      </c>
      <c r="X72" s="47"/>
      <c r="Y72" s="47"/>
      <c r="Z72" s="47"/>
      <c r="AA72" s="47"/>
      <c r="AB72" s="47"/>
    </row>
    <row r="73" spans="1:28" ht="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101">
        <f t="shared" si="4"/>
        <v>69</v>
      </c>
      <c r="N73" s="99" t="str">
        <f t="shared" si="5"/>
        <v>1853 SVEUČILIŠTE U ZAGREBU - GEODETSKI FAKULTET</v>
      </c>
      <c r="O73" s="99">
        <v>1853</v>
      </c>
      <c r="P73" s="102" t="s">
        <v>434</v>
      </c>
      <c r="Q73" s="103" t="s">
        <v>390</v>
      </c>
      <c r="R73" s="102" t="s">
        <v>1282</v>
      </c>
      <c r="S73" s="102" t="s">
        <v>268</v>
      </c>
      <c r="T73" s="100">
        <v>3204987</v>
      </c>
      <c r="U73" s="96" t="s">
        <v>435</v>
      </c>
      <c r="V73" s="97" t="s">
        <v>44</v>
      </c>
      <c r="W73" s="98" t="s">
        <v>43</v>
      </c>
      <c r="X73" s="47"/>
      <c r="Y73" s="47"/>
      <c r="Z73" s="47"/>
      <c r="AA73" s="47"/>
      <c r="AB73" s="47"/>
    </row>
    <row r="74" spans="1:28" ht="1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101">
        <f t="shared" si="4"/>
        <v>70</v>
      </c>
      <c r="N74" s="99" t="str">
        <f t="shared" si="5"/>
        <v>2102 SVEUČILIŠTE U ZAGREBU - GEOTEHNIČKI FAKULTET</v>
      </c>
      <c r="O74" s="99">
        <v>2102</v>
      </c>
      <c r="P74" s="102" t="s">
        <v>436</v>
      </c>
      <c r="Q74" s="103" t="s">
        <v>390</v>
      </c>
      <c r="R74" s="102" t="s">
        <v>437</v>
      </c>
      <c r="S74" s="102" t="s">
        <v>438</v>
      </c>
      <c r="T74" s="100">
        <v>3042316</v>
      </c>
      <c r="U74" s="96" t="s">
        <v>439</v>
      </c>
      <c r="V74" s="97" t="s">
        <v>44</v>
      </c>
      <c r="W74" s="98" t="s">
        <v>43</v>
      </c>
      <c r="X74" s="47"/>
      <c r="Y74" s="47"/>
      <c r="Z74" s="47"/>
      <c r="AA74" s="47"/>
      <c r="AB74" s="47"/>
    </row>
    <row r="75" spans="1:28" ht="1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101">
        <f t="shared" si="4"/>
        <v>71</v>
      </c>
      <c r="N75" s="99" t="str">
        <f t="shared" si="5"/>
        <v>1837 SVEUČILIŠTE U ZAGREBU - GRAĐEVINSKI FAKULTET</v>
      </c>
      <c r="O75" s="99">
        <v>1837</v>
      </c>
      <c r="P75" s="102" t="s">
        <v>440</v>
      </c>
      <c r="Q75" s="103" t="s">
        <v>390</v>
      </c>
      <c r="R75" s="102" t="s">
        <v>441</v>
      </c>
      <c r="S75" s="102" t="s">
        <v>268</v>
      </c>
      <c r="T75" s="100">
        <v>3227120</v>
      </c>
      <c r="U75" s="96" t="s">
        <v>442</v>
      </c>
      <c r="V75" s="97" t="s">
        <v>44</v>
      </c>
      <c r="W75" s="98" t="s">
        <v>43</v>
      </c>
      <c r="X75" s="47"/>
      <c r="Y75" s="47"/>
      <c r="Z75" s="47"/>
      <c r="AA75" s="47"/>
      <c r="AB75" s="47"/>
    </row>
    <row r="76" spans="1:28" ht="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101">
        <f t="shared" si="4"/>
        <v>72</v>
      </c>
      <c r="N76" s="99" t="str">
        <f t="shared" si="5"/>
        <v>2080 SVEUČILIŠTE U ZAGREBU - GRAFIČKI FAKULTET</v>
      </c>
      <c r="O76" s="99">
        <v>2080</v>
      </c>
      <c r="P76" s="102" t="s">
        <v>443</v>
      </c>
      <c r="Q76" s="103" t="s">
        <v>390</v>
      </c>
      <c r="R76" s="102" t="s">
        <v>444</v>
      </c>
      <c r="S76" s="102" t="s">
        <v>268</v>
      </c>
      <c r="T76" s="100">
        <v>3219763</v>
      </c>
      <c r="U76" s="96" t="s">
        <v>445</v>
      </c>
      <c r="V76" s="97" t="s">
        <v>44</v>
      </c>
      <c r="W76" s="98" t="s">
        <v>43</v>
      </c>
      <c r="X76" s="47"/>
      <c r="Y76" s="47"/>
      <c r="Z76" s="47"/>
      <c r="AA76" s="47"/>
      <c r="AB76" s="47"/>
    </row>
    <row r="77" spans="1:28" ht="1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101">
        <f t="shared" si="4"/>
        <v>73</v>
      </c>
      <c r="N77" s="99" t="str">
        <f t="shared" si="5"/>
        <v xml:space="preserve">2135 SVEUČILIŠTE U ZAGREBU - KATOLIČKI BOGOSLOVNI FAKULTET </v>
      </c>
      <c r="O77" s="99">
        <v>2135</v>
      </c>
      <c r="P77" s="102" t="s">
        <v>414</v>
      </c>
      <c r="Q77" s="103" t="s">
        <v>390</v>
      </c>
      <c r="R77" s="102" t="s">
        <v>415</v>
      </c>
      <c r="S77" s="102" t="s">
        <v>268</v>
      </c>
      <c r="T77" s="100">
        <v>3703088</v>
      </c>
      <c r="U77" s="96">
        <v>48987767944</v>
      </c>
      <c r="V77" s="97" t="s">
        <v>44</v>
      </c>
      <c r="W77" s="98" t="s">
        <v>43</v>
      </c>
      <c r="X77" s="47"/>
      <c r="Y77" s="47"/>
      <c r="Z77" s="47"/>
      <c r="AA77" s="47"/>
      <c r="AB77" s="47"/>
    </row>
    <row r="78" spans="1:28" ht="1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01">
        <f t="shared" si="4"/>
        <v>74</v>
      </c>
      <c r="N78" s="99" t="str">
        <f t="shared" si="5"/>
        <v>2006 SVEUČILIŠTE U ZAGREBU - KINEZIOLOŠKI FAKULTET</v>
      </c>
      <c r="O78" s="99">
        <v>2006</v>
      </c>
      <c r="P78" s="102" t="s">
        <v>446</v>
      </c>
      <c r="Q78" s="103" t="s">
        <v>390</v>
      </c>
      <c r="R78" s="102" t="s">
        <v>447</v>
      </c>
      <c r="S78" s="102" t="s">
        <v>268</v>
      </c>
      <c r="T78" s="100">
        <v>3274080</v>
      </c>
      <c r="U78" s="96" t="s">
        <v>448</v>
      </c>
      <c r="V78" s="97" t="s">
        <v>44</v>
      </c>
      <c r="W78" s="98" t="s">
        <v>43</v>
      </c>
      <c r="X78" s="47"/>
      <c r="Y78" s="47"/>
      <c r="Z78" s="47"/>
      <c r="AA78" s="47"/>
      <c r="AB78" s="47"/>
    </row>
    <row r="79" spans="1:28" ht="1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101">
        <f t="shared" si="4"/>
        <v>75</v>
      </c>
      <c r="N79" s="99" t="str">
        <f t="shared" si="5"/>
        <v>1888 SVEUČILIŠTE U ZAGREBU - MEDICINSKI FAKULTET</v>
      </c>
      <c r="O79" s="99">
        <v>1888</v>
      </c>
      <c r="P79" s="102" t="s">
        <v>449</v>
      </c>
      <c r="Q79" s="103" t="s">
        <v>390</v>
      </c>
      <c r="R79" s="102" t="s">
        <v>450</v>
      </c>
      <c r="S79" s="102" t="s">
        <v>268</v>
      </c>
      <c r="T79" s="100">
        <v>3270211</v>
      </c>
      <c r="U79" s="96" t="s">
        <v>451</v>
      </c>
      <c r="V79" s="97" t="s">
        <v>44</v>
      </c>
      <c r="W79" s="98" t="s">
        <v>43</v>
      </c>
      <c r="X79" s="47"/>
      <c r="Y79" s="47"/>
      <c r="Z79" s="47"/>
      <c r="AA79" s="47"/>
      <c r="AB79" s="47"/>
    </row>
    <row r="80" spans="1:28" ht="1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101">
        <f t="shared" si="4"/>
        <v>76</v>
      </c>
      <c r="N80" s="99" t="str">
        <f t="shared" si="5"/>
        <v>2071 SVEUČILIŠTE U ZAGREBU - METALURŠKI FAKULTET SISAK</v>
      </c>
      <c r="O80" s="99">
        <v>2071</v>
      </c>
      <c r="P80" s="102" t="s">
        <v>452</v>
      </c>
      <c r="Q80" s="103" t="s">
        <v>390</v>
      </c>
      <c r="R80" s="102" t="s">
        <v>453</v>
      </c>
      <c r="S80" s="102" t="s">
        <v>1283</v>
      </c>
      <c r="T80" s="100">
        <v>3313786</v>
      </c>
      <c r="U80" s="96" t="s">
        <v>454</v>
      </c>
      <c r="V80" s="97" t="s">
        <v>44</v>
      </c>
      <c r="W80" s="98" t="s">
        <v>43</v>
      </c>
      <c r="X80" s="47"/>
      <c r="Y80" s="47"/>
      <c r="Z80" s="47"/>
      <c r="AA80" s="47"/>
      <c r="AB80" s="47"/>
    </row>
    <row r="81" spans="1:28" ht="1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101">
        <f t="shared" si="4"/>
        <v>77</v>
      </c>
      <c r="N81" s="99" t="str">
        <f t="shared" si="5"/>
        <v>1999 SVEUČILIŠTE U ZAGREBU - MUZIČKA AKADEMIJA</v>
      </c>
      <c r="O81" s="99">
        <v>1999</v>
      </c>
      <c r="P81" s="102" t="s">
        <v>455</v>
      </c>
      <c r="Q81" s="103" t="s">
        <v>390</v>
      </c>
      <c r="R81" s="102" t="s">
        <v>1284</v>
      </c>
      <c r="S81" s="102" t="s">
        <v>268</v>
      </c>
      <c r="T81" s="100">
        <v>3205002</v>
      </c>
      <c r="U81" s="96" t="s">
        <v>456</v>
      </c>
      <c r="V81" s="97" t="s">
        <v>44</v>
      </c>
      <c r="W81" s="98" t="s">
        <v>43</v>
      </c>
      <c r="X81" s="47"/>
      <c r="Y81" s="47"/>
      <c r="Z81" s="47"/>
      <c r="AA81" s="47"/>
      <c r="AB81" s="47"/>
    </row>
    <row r="82" spans="1:28" ht="1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101">
        <f t="shared" si="4"/>
        <v>78</v>
      </c>
      <c r="N82" s="99" t="str">
        <f t="shared" si="5"/>
        <v>1915 SVEUČILIŠTE U ZAGREBU - PRAVNI FAKULTET</v>
      </c>
      <c r="O82" s="107">
        <v>1915</v>
      </c>
      <c r="P82" s="102" t="s">
        <v>457</v>
      </c>
      <c r="Q82" s="103" t="s">
        <v>390</v>
      </c>
      <c r="R82" s="102" t="s">
        <v>458</v>
      </c>
      <c r="S82" s="102" t="s">
        <v>268</v>
      </c>
      <c r="T82" s="100">
        <v>3225909</v>
      </c>
      <c r="U82" s="96" t="s">
        <v>459</v>
      </c>
      <c r="V82" s="97" t="s">
        <v>44</v>
      </c>
      <c r="W82" s="98" t="s">
        <v>43</v>
      </c>
      <c r="X82" s="47"/>
      <c r="Y82" s="47"/>
      <c r="Z82" s="47"/>
      <c r="AA82" s="47"/>
      <c r="AB82" s="47"/>
    </row>
    <row r="83" spans="1:28" ht="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101">
        <f t="shared" si="4"/>
        <v>79</v>
      </c>
      <c r="N83" s="99" t="str">
        <f t="shared" si="5"/>
        <v>1845 SVEUČILIŠTE U ZAGREBU - PREHRAMBENO BIOTEHNOLOŠKI FAKULTET</v>
      </c>
      <c r="O83" s="99">
        <v>1845</v>
      </c>
      <c r="P83" s="102" t="s">
        <v>460</v>
      </c>
      <c r="Q83" s="103" t="s">
        <v>390</v>
      </c>
      <c r="R83" s="102" t="s">
        <v>466</v>
      </c>
      <c r="S83" s="102" t="s">
        <v>268</v>
      </c>
      <c r="T83" s="100">
        <v>3207102</v>
      </c>
      <c r="U83" s="96" t="s">
        <v>461</v>
      </c>
      <c r="V83" s="97" t="s">
        <v>44</v>
      </c>
      <c r="W83" s="98" t="s">
        <v>43</v>
      </c>
      <c r="X83" s="47"/>
      <c r="Y83" s="47"/>
      <c r="Z83" s="47"/>
      <c r="AA83" s="47"/>
      <c r="AB83" s="47"/>
    </row>
    <row r="84" spans="1:28" ht="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101">
        <f t="shared" si="4"/>
        <v>80</v>
      </c>
      <c r="N84" s="99" t="str">
        <f t="shared" si="5"/>
        <v>1781 SVEUČILIŠTE U ZAGREBU - PRIRODOSLOVNO-MATEMATIČKI FAKULTET</v>
      </c>
      <c r="O84" s="99">
        <v>1781</v>
      </c>
      <c r="P84" s="102" t="s">
        <v>462</v>
      </c>
      <c r="Q84" s="103" t="s">
        <v>390</v>
      </c>
      <c r="R84" s="102" t="s">
        <v>463</v>
      </c>
      <c r="S84" s="102" t="s">
        <v>268</v>
      </c>
      <c r="T84" s="100">
        <v>3270149</v>
      </c>
      <c r="U84" s="96" t="s">
        <v>464</v>
      </c>
      <c r="V84" s="97" t="s">
        <v>44</v>
      </c>
      <c r="W84" s="98" t="s">
        <v>43</v>
      </c>
      <c r="X84" s="47"/>
      <c r="Y84" s="47"/>
      <c r="Z84" s="47"/>
      <c r="AA84" s="47"/>
      <c r="AB84" s="47"/>
    </row>
    <row r="85" spans="1:28" ht="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101">
        <f t="shared" si="4"/>
        <v>81</v>
      </c>
      <c r="N85" s="99" t="str">
        <f t="shared" si="5"/>
        <v>2047 SVEUČILIŠTE U ZAGREBU - RUDARSKO-GEOLOŠKO-NAFTNI FAKULTET</v>
      </c>
      <c r="O85" s="99">
        <v>2047</v>
      </c>
      <c r="P85" s="102" t="s">
        <v>465</v>
      </c>
      <c r="Q85" s="103" t="s">
        <v>390</v>
      </c>
      <c r="R85" s="108" t="s">
        <v>466</v>
      </c>
      <c r="S85" s="108" t="s">
        <v>268</v>
      </c>
      <c r="T85" s="100">
        <v>3207005</v>
      </c>
      <c r="U85" s="96" t="s">
        <v>467</v>
      </c>
      <c r="V85" s="97" t="s">
        <v>44</v>
      </c>
      <c r="W85" s="98" t="s">
        <v>43</v>
      </c>
      <c r="X85" s="47"/>
      <c r="Y85" s="47"/>
      <c r="Z85" s="47"/>
      <c r="AA85" s="47"/>
      <c r="AB85" s="47"/>
    </row>
    <row r="86" spans="1:28" ht="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101">
        <f t="shared" si="4"/>
        <v>82</v>
      </c>
      <c r="N86" s="99" t="str">
        <f t="shared" si="5"/>
        <v>1870 SVEUČILIŠTE U ZAGREBU - STOMATOLOŠKI FAKULTET</v>
      </c>
      <c r="O86" s="99">
        <v>1870</v>
      </c>
      <c r="P86" s="102" t="s">
        <v>468</v>
      </c>
      <c r="Q86" s="103" t="s">
        <v>390</v>
      </c>
      <c r="R86" s="102" t="s">
        <v>469</v>
      </c>
      <c r="S86" s="102" t="s">
        <v>268</v>
      </c>
      <c r="T86" s="100">
        <v>3204995</v>
      </c>
      <c r="U86" s="96" t="s">
        <v>470</v>
      </c>
      <c r="V86" s="97" t="s">
        <v>44</v>
      </c>
      <c r="W86" s="98" t="s">
        <v>43</v>
      </c>
      <c r="X86" s="47"/>
      <c r="Y86" s="47"/>
      <c r="Z86" s="47"/>
      <c r="AA86" s="47"/>
      <c r="AB86" s="47"/>
    </row>
    <row r="87" spans="1:28" ht="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101">
        <f t="shared" si="4"/>
        <v>83</v>
      </c>
      <c r="N87" s="99" t="str">
        <f t="shared" si="5"/>
        <v>1896 SVEUČILIŠTE U ZAGREBU - FAKULTET ŠUMARSTVA I DRVNE TEHNOLOGIJE</v>
      </c>
      <c r="O87" s="99">
        <v>1896</v>
      </c>
      <c r="P87" s="102" t="s">
        <v>1330</v>
      </c>
      <c r="Q87" s="103" t="s">
        <v>390</v>
      </c>
      <c r="R87" s="102" t="s">
        <v>393</v>
      </c>
      <c r="S87" s="102" t="s">
        <v>268</v>
      </c>
      <c r="T87" s="100">
        <v>3281485</v>
      </c>
      <c r="U87" s="96" t="s">
        <v>471</v>
      </c>
      <c r="V87" s="97" t="s">
        <v>44</v>
      </c>
      <c r="W87" s="98" t="s">
        <v>43</v>
      </c>
      <c r="X87" s="47"/>
      <c r="Y87" s="47"/>
      <c r="Z87" s="47"/>
      <c r="AA87" s="47"/>
      <c r="AB87" s="47"/>
    </row>
    <row r="88" spans="1:28" ht="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101">
        <f t="shared" si="4"/>
        <v>84</v>
      </c>
      <c r="N88" s="99" t="str">
        <f t="shared" si="5"/>
        <v>1804 SVEUČILIŠTE U ZAGREBU - TEKSTILNO TEHNOLOŠKI FAKULTET</v>
      </c>
      <c r="O88" s="99">
        <v>1804</v>
      </c>
      <c r="P88" s="102" t="s">
        <v>472</v>
      </c>
      <c r="Q88" s="103" t="s">
        <v>390</v>
      </c>
      <c r="R88" s="102" t="s">
        <v>473</v>
      </c>
      <c r="S88" s="102" t="s">
        <v>268</v>
      </c>
      <c r="T88" s="100">
        <v>3207064</v>
      </c>
      <c r="U88" s="96" t="s">
        <v>474</v>
      </c>
      <c r="V88" s="97" t="s">
        <v>44</v>
      </c>
      <c r="W88" s="98" t="s">
        <v>43</v>
      </c>
      <c r="X88" s="47"/>
      <c r="Y88" s="47"/>
      <c r="Z88" s="47"/>
      <c r="AA88" s="47"/>
      <c r="AB88" s="47"/>
    </row>
    <row r="89" spans="1:28" ht="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101">
        <f t="shared" si="4"/>
        <v>85</v>
      </c>
      <c r="N89" s="99" t="str">
        <f t="shared" si="5"/>
        <v>1940 SVEUČILIŠTE U ZAGREBU - UČITELJSKI FAKULTET</v>
      </c>
      <c r="O89" s="99">
        <v>1940</v>
      </c>
      <c r="P89" s="102" t="s">
        <v>475</v>
      </c>
      <c r="Q89" s="103" t="s">
        <v>390</v>
      </c>
      <c r="R89" s="102" t="s">
        <v>476</v>
      </c>
      <c r="S89" s="102" t="s">
        <v>268</v>
      </c>
      <c r="T89" s="100">
        <v>1422545</v>
      </c>
      <c r="U89" s="96" t="s">
        <v>477</v>
      </c>
      <c r="V89" s="97" t="s">
        <v>44</v>
      </c>
      <c r="W89" s="98" t="s">
        <v>43</v>
      </c>
      <c r="X89" s="47"/>
      <c r="Y89" s="47"/>
      <c r="Z89" s="47"/>
      <c r="AA89" s="47"/>
      <c r="AB89" s="47"/>
    </row>
    <row r="90" spans="1:28" ht="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101">
        <f t="shared" si="4"/>
        <v>86</v>
      </c>
      <c r="N90" s="99" t="str">
        <f t="shared" si="5"/>
        <v>2022 SVEUČILIŠTE U ZAGREBU - VETERINARSKI FAKULTET</v>
      </c>
      <c r="O90" s="99">
        <v>2022</v>
      </c>
      <c r="P90" s="102" t="s">
        <v>478</v>
      </c>
      <c r="Q90" s="103" t="s">
        <v>390</v>
      </c>
      <c r="R90" s="102" t="s">
        <v>479</v>
      </c>
      <c r="S90" s="102" t="s">
        <v>268</v>
      </c>
      <c r="T90" s="100">
        <v>3225755</v>
      </c>
      <c r="U90" s="96" t="s">
        <v>480</v>
      </c>
      <c r="V90" s="97" t="s">
        <v>44</v>
      </c>
      <c r="W90" s="98" t="s">
        <v>43</v>
      </c>
      <c r="X90" s="47"/>
      <c r="Y90" s="47"/>
      <c r="Z90" s="47"/>
      <c r="AA90" s="47"/>
      <c r="AB90" s="47"/>
    </row>
    <row r="91" spans="1:28" ht="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101">
        <f t="shared" si="4"/>
        <v>87</v>
      </c>
      <c r="N91" s="99" t="str">
        <f t="shared" si="5"/>
        <v>22427 TEHNIČKO VELEUČILIŠTE U ZAGREBU</v>
      </c>
      <c r="O91" s="99">
        <v>22427</v>
      </c>
      <c r="P91" s="102" t="s">
        <v>489</v>
      </c>
      <c r="Q91" s="103" t="s">
        <v>485</v>
      </c>
      <c r="R91" s="102" t="s">
        <v>490</v>
      </c>
      <c r="S91" s="102" t="s">
        <v>268</v>
      </c>
      <c r="T91" s="100">
        <v>1398270</v>
      </c>
      <c r="U91" s="96" t="s">
        <v>491</v>
      </c>
      <c r="V91" s="97" t="s">
        <v>44</v>
      </c>
      <c r="W91" s="98" t="s">
        <v>43</v>
      </c>
      <c r="X91" s="47"/>
      <c r="Y91" s="47"/>
      <c r="Z91" s="47"/>
      <c r="AA91" s="47"/>
      <c r="AB91" s="47"/>
    </row>
    <row r="92" spans="1:28" ht="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101">
        <f t="shared" si="4"/>
        <v>88</v>
      </c>
      <c r="N92" s="99" t="str">
        <f t="shared" si="5"/>
        <v>50848 VELEUČILIŠTE HRVATSKO ZAGORJE KRAPINA</v>
      </c>
      <c r="O92" s="99">
        <v>50848</v>
      </c>
      <c r="P92" s="102" t="s">
        <v>1285</v>
      </c>
      <c r="Q92" s="103" t="s">
        <v>485</v>
      </c>
      <c r="R92" s="102" t="s">
        <v>1286</v>
      </c>
      <c r="S92" s="102" t="s">
        <v>1287</v>
      </c>
      <c r="T92" s="100">
        <v>2271354</v>
      </c>
      <c r="U92" s="96" t="s">
        <v>1288</v>
      </c>
      <c r="V92" s="97" t="s">
        <v>44</v>
      </c>
      <c r="W92" s="98" t="s">
        <v>43</v>
      </c>
      <c r="X92" s="47"/>
      <c r="Y92" s="47"/>
      <c r="Z92" s="47"/>
      <c r="AA92" s="47"/>
      <c r="AB92" s="47"/>
    </row>
    <row r="93" spans="1:28" ht="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101">
        <f t="shared" si="4"/>
        <v>89</v>
      </c>
      <c r="N93" s="99" t="str">
        <f t="shared" si="5"/>
        <v>38446 VELEUČILIŠTE LAVOSLAV RUŽIČKA U VUKOVARU</v>
      </c>
      <c r="O93" s="99">
        <v>38446</v>
      </c>
      <c r="P93" s="102" t="s">
        <v>492</v>
      </c>
      <c r="Q93" s="103" t="s">
        <v>485</v>
      </c>
      <c r="R93" s="102" t="s">
        <v>493</v>
      </c>
      <c r="S93" s="102" t="s">
        <v>494</v>
      </c>
      <c r="T93" s="100">
        <v>1970828</v>
      </c>
      <c r="U93" s="96" t="s">
        <v>495</v>
      </c>
      <c r="V93" s="97" t="s">
        <v>44</v>
      </c>
      <c r="W93" s="98" t="s">
        <v>43</v>
      </c>
      <c r="X93" s="47"/>
      <c r="Y93" s="47"/>
      <c r="Z93" s="47"/>
      <c r="AA93" s="47"/>
      <c r="AB93" s="47"/>
    </row>
    <row r="94" spans="1:28" ht="1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101">
        <f t="shared" si="4"/>
        <v>90</v>
      </c>
      <c r="N94" s="99" t="str">
        <f t="shared" si="5"/>
        <v>38438 VELEUČILIŠTE MARKO MARULIĆ U KNINU</v>
      </c>
      <c r="O94" s="99">
        <v>38438</v>
      </c>
      <c r="P94" s="102" t="s">
        <v>496</v>
      </c>
      <c r="Q94" s="103" t="s">
        <v>485</v>
      </c>
      <c r="R94" s="102" t="s">
        <v>497</v>
      </c>
      <c r="S94" s="102" t="s">
        <v>498</v>
      </c>
      <c r="T94" s="100">
        <v>1963813</v>
      </c>
      <c r="U94" s="96" t="s">
        <v>499</v>
      </c>
      <c r="V94" s="97" t="s">
        <v>44</v>
      </c>
      <c r="W94" s="98" t="s">
        <v>43</v>
      </c>
      <c r="X94" s="47"/>
      <c r="Y94" s="47"/>
      <c r="Z94" s="47"/>
      <c r="AA94" s="47"/>
      <c r="AB94" s="47"/>
    </row>
    <row r="95" spans="1:28" ht="1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101">
        <f t="shared" si="4"/>
        <v>91</v>
      </c>
      <c r="N95" s="99" t="str">
        <f t="shared" si="5"/>
        <v>41185 VELEUČILIŠTE NIKOLA TESLA U GOSPIĆU</v>
      </c>
      <c r="O95" s="99">
        <v>41185</v>
      </c>
      <c r="P95" s="102" t="s">
        <v>500</v>
      </c>
      <c r="Q95" s="103" t="s">
        <v>485</v>
      </c>
      <c r="R95" s="102" t="s">
        <v>501</v>
      </c>
      <c r="S95" s="102" t="s">
        <v>502</v>
      </c>
      <c r="T95" s="106">
        <v>2103133</v>
      </c>
      <c r="U95" s="96" t="s">
        <v>503</v>
      </c>
      <c r="V95" s="97" t="s">
        <v>44</v>
      </c>
      <c r="W95" s="98" t="s">
        <v>43</v>
      </c>
      <c r="X95" s="47"/>
      <c r="Y95" s="47"/>
      <c r="Z95" s="47"/>
      <c r="AA95" s="47"/>
      <c r="AB95" s="47"/>
    </row>
    <row r="96" spans="1:28" ht="1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101">
        <f t="shared" si="4"/>
        <v>92</v>
      </c>
      <c r="N96" s="99" t="str">
        <f t="shared" si="5"/>
        <v>21053 VELEUČILIŠTE U KARLOVCU</v>
      </c>
      <c r="O96" s="99">
        <v>21053</v>
      </c>
      <c r="P96" s="102" t="s">
        <v>504</v>
      </c>
      <c r="Q96" s="103" t="s">
        <v>485</v>
      </c>
      <c r="R96" s="102" t="s">
        <v>505</v>
      </c>
      <c r="S96" s="102" t="s">
        <v>506</v>
      </c>
      <c r="T96" s="100">
        <v>1286030</v>
      </c>
      <c r="U96" s="96" t="s">
        <v>507</v>
      </c>
      <c r="V96" s="97" t="s">
        <v>44</v>
      </c>
      <c r="W96" s="98" t="s">
        <v>43</v>
      </c>
      <c r="X96" s="47"/>
      <c r="Y96" s="47"/>
      <c r="Z96" s="47"/>
      <c r="AA96" s="47"/>
      <c r="AB96" s="47"/>
    </row>
    <row r="97" spans="1:28" ht="1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101">
        <f t="shared" si="4"/>
        <v>93</v>
      </c>
      <c r="N97" s="99" t="str">
        <f t="shared" si="5"/>
        <v>22494 VELEUČILIŠTE U RIJECI</v>
      </c>
      <c r="O97" s="99">
        <v>22494</v>
      </c>
      <c r="P97" s="102" t="s">
        <v>512</v>
      </c>
      <c r="Q97" s="103" t="s">
        <v>485</v>
      </c>
      <c r="R97" s="102" t="s">
        <v>513</v>
      </c>
      <c r="S97" s="102" t="s">
        <v>313</v>
      </c>
      <c r="T97" s="100">
        <v>1387332</v>
      </c>
      <c r="U97" s="96" t="s">
        <v>514</v>
      </c>
      <c r="V97" s="97" t="s">
        <v>44</v>
      </c>
      <c r="W97" s="98" t="s">
        <v>43</v>
      </c>
      <c r="X97" s="47"/>
      <c r="Y97" s="47"/>
      <c r="Z97" s="47"/>
      <c r="AA97" s="47"/>
      <c r="AB97" s="47"/>
    </row>
    <row r="98" spans="1:28" ht="1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101">
        <f t="shared" si="4"/>
        <v>94</v>
      </c>
      <c r="N98" s="99" t="str">
        <f t="shared" si="5"/>
        <v>22824 VELEUČILIŠTE U ŠIBENIKU</v>
      </c>
      <c r="O98" s="99">
        <v>22824</v>
      </c>
      <c r="P98" s="102" t="s">
        <v>515</v>
      </c>
      <c r="Q98" s="103" t="s">
        <v>485</v>
      </c>
      <c r="R98" s="102" t="s">
        <v>516</v>
      </c>
      <c r="S98" s="102" t="s">
        <v>517</v>
      </c>
      <c r="T98" s="100">
        <v>2100673</v>
      </c>
      <c r="U98" s="96" t="s">
        <v>518</v>
      </c>
      <c r="V98" s="97" t="s">
        <v>44</v>
      </c>
      <c r="W98" s="98" t="s">
        <v>43</v>
      </c>
      <c r="X98" s="47"/>
      <c r="Y98" s="47"/>
      <c r="Z98" s="47"/>
      <c r="AA98" s="47"/>
      <c r="AB98" s="47"/>
    </row>
    <row r="99" spans="1:28" ht="1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101">
        <f t="shared" si="4"/>
        <v>95</v>
      </c>
      <c r="N99" s="99" t="str">
        <f t="shared" si="5"/>
        <v>42993 VELEUČILIŠTE U VIROVITICI</v>
      </c>
      <c r="O99" s="99">
        <v>42993</v>
      </c>
      <c r="P99" s="102" t="s">
        <v>1331</v>
      </c>
      <c r="Q99" s="103" t="s">
        <v>485</v>
      </c>
      <c r="R99" s="102" t="s">
        <v>519</v>
      </c>
      <c r="S99" s="102" t="s">
        <v>520</v>
      </c>
      <c r="T99" s="100">
        <v>2282208</v>
      </c>
      <c r="U99" s="96" t="s">
        <v>521</v>
      </c>
      <c r="V99" s="97" t="s">
        <v>44</v>
      </c>
      <c r="W99" s="98" t="s">
        <v>43</v>
      </c>
      <c r="X99" s="47"/>
      <c r="Y99" s="47"/>
      <c r="Z99" s="47"/>
      <c r="AA99" s="47"/>
      <c r="AB99" s="47"/>
    </row>
    <row r="100" spans="1:28" ht="1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101">
        <f t="shared" si="4"/>
        <v>96</v>
      </c>
      <c r="N100" s="99" t="str">
        <f t="shared" si="5"/>
        <v>22371 VISOKO GOSPODARSKO UČILIŠTE U KRIŽEVCIMA</v>
      </c>
      <c r="O100" s="99">
        <v>22371</v>
      </c>
      <c r="P100" s="102" t="s">
        <v>522</v>
      </c>
      <c r="Q100" s="103" t="s">
        <v>485</v>
      </c>
      <c r="R100" s="102" t="s">
        <v>523</v>
      </c>
      <c r="S100" s="102" t="s">
        <v>524</v>
      </c>
      <c r="T100" s="100">
        <v>1411942</v>
      </c>
      <c r="U100" s="96" t="s">
        <v>525</v>
      </c>
      <c r="V100" s="97" t="s">
        <v>44</v>
      </c>
      <c r="W100" s="98" t="s">
        <v>43</v>
      </c>
      <c r="X100" s="47"/>
      <c r="Y100" s="47"/>
      <c r="Z100" s="47"/>
      <c r="AA100" s="47"/>
      <c r="AB100" s="47"/>
    </row>
    <row r="101" spans="1:28" ht="1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101">
        <f t="shared" si="4"/>
        <v>97</v>
      </c>
      <c r="N101" s="99" t="str">
        <f t="shared" si="5"/>
        <v>22832 ZDRAVSTVENO VELEUČILIŠTE</v>
      </c>
      <c r="O101" s="99">
        <v>22832</v>
      </c>
      <c r="P101" s="102" t="s">
        <v>526</v>
      </c>
      <c r="Q101" s="103" t="s">
        <v>485</v>
      </c>
      <c r="R101" s="102" t="s">
        <v>527</v>
      </c>
      <c r="S101" s="102" t="s">
        <v>268</v>
      </c>
      <c r="T101" s="100">
        <v>1274597</v>
      </c>
      <c r="U101" s="96" t="s">
        <v>528</v>
      </c>
      <c r="V101" s="97" t="s">
        <v>44</v>
      </c>
      <c r="W101" s="98" t="s">
        <v>43</v>
      </c>
      <c r="X101" s="47"/>
      <c r="Y101" s="47"/>
      <c r="Z101" s="47"/>
      <c r="AA101" s="47"/>
      <c r="AB101" s="47"/>
    </row>
    <row r="102" spans="1:28" ht="1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101">
        <f t="shared" si="4"/>
        <v>98</v>
      </c>
      <c r="N102" s="99" t="str">
        <f t="shared" si="5"/>
        <v>2918 EKONOMSKI INSTITUT ZAGREB</v>
      </c>
      <c r="O102" s="99">
        <v>2918</v>
      </c>
      <c r="P102" s="102" t="s">
        <v>530</v>
      </c>
      <c r="Q102" s="103" t="s">
        <v>485</v>
      </c>
      <c r="R102" s="102" t="s">
        <v>531</v>
      </c>
      <c r="S102" s="102" t="s">
        <v>268</v>
      </c>
      <c r="T102" s="100">
        <v>3219925</v>
      </c>
      <c r="U102" s="96" t="s">
        <v>532</v>
      </c>
      <c r="V102" s="97" t="s">
        <v>647</v>
      </c>
      <c r="W102" s="98" t="s">
        <v>529</v>
      </c>
      <c r="X102" s="47"/>
      <c r="Y102" s="47"/>
      <c r="Z102" s="47"/>
      <c r="AA102" s="47"/>
      <c r="AB102" s="47"/>
    </row>
    <row r="103" spans="1:28" ht="1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101">
        <f t="shared" si="4"/>
        <v>99</v>
      </c>
      <c r="N103" s="99" t="str">
        <f t="shared" si="5"/>
        <v xml:space="preserve">22525 HRVATSKI GEOLOŠKI INSTITUT </v>
      </c>
      <c r="O103" s="99">
        <v>22525</v>
      </c>
      <c r="P103" s="102" t="s">
        <v>560</v>
      </c>
      <c r="Q103" s="103" t="s">
        <v>485</v>
      </c>
      <c r="R103" s="102" t="s">
        <v>561</v>
      </c>
      <c r="S103" s="102" t="s">
        <v>268</v>
      </c>
      <c r="T103" s="100">
        <v>3219518</v>
      </c>
      <c r="U103" s="96" t="s">
        <v>562</v>
      </c>
      <c r="V103" s="97" t="s">
        <v>647</v>
      </c>
      <c r="W103" s="98" t="s">
        <v>529</v>
      </c>
      <c r="X103" s="47"/>
      <c r="Y103" s="47"/>
      <c r="Z103" s="47"/>
      <c r="AA103" s="47"/>
      <c r="AB103" s="47"/>
    </row>
    <row r="104" spans="1:28" ht="1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101">
        <f t="shared" si="4"/>
        <v>100</v>
      </c>
      <c r="N104" s="99" t="str">
        <f t="shared" si="5"/>
        <v>2934 HRVATSKI INSTITUT ZA POVIJEST</v>
      </c>
      <c r="O104" s="99">
        <v>2934</v>
      </c>
      <c r="P104" s="102" t="s">
        <v>533</v>
      </c>
      <c r="Q104" s="103" t="s">
        <v>485</v>
      </c>
      <c r="R104" s="102" t="s">
        <v>534</v>
      </c>
      <c r="S104" s="102" t="s">
        <v>268</v>
      </c>
      <c r="T104" s="100">
        <v>3207153</v>
      </c>
      <c r="U104" s="96" t="s">
        <v>535</v>
      </c>
      <c r="V104" s="97" t="s">
        <v>647</v>
      </c>
      <c r="W104" s="98" t="s">
        <v>529</v>
      </c>
      <c r="X104" s="47"/>
      <c r="Y104" s="47"/>
      <c r="Z104" s="47"/>
      <c r="AA104" s="47"/>
      <c r="AB104" s="47"/>
    </row>
    <row r="105" spans="1:28" ht="1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101">
        <f t="shared" si="4"/>
        <v>101</v>
      </c>
      <c r="N105" s="99" t="str">
        <f t="shared" si="5"/>
        <v>2967 HRVATSKI ŠUMARSKI INSTITUT</v>
      </c>
      <c r="O105" s="99">
        <v>2967</v>
      </c>
      <c r="P105" s="102" t="s">
        <v>595</v>
      </c>
      <c r="Q105" s="103" t="s">
        <v>485</v>
      </c>
      <c r="R105" s="102" t="s">
        <v>596</v>
      </c>
      <c r="S105" s="102" t="s">
        <v>597</v>
      </c>
      <c r="T105" s="100">
        <v>3115879</v>
      </c>
      <c r="U105" s="96" t="s">
        <v>598</v>
      </c>
      <c r="V105" s="97" t="s">
        <v>647</v>
      </c>
      <c r="W105" s="98" t="s">
        <v>529</v>
      </c>
      <c r="X105" s="47"/>
      <c r="Y105" s="47"/>
      <c r="Z105" s="47"/>
      <c r="AA105" s="47"/>
      <c r="AB105" s="47"/>
    </row>
    <row r="106" spans="1:28" ht="1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101">
        <f t="shared" si="4"/>
        <v>102</v>
      </c>
      <c r="N106" s="99" t="str">
        <f t="shared" si="5"/>
        <v>2983 HRVATSKI VETERINARSKI INSTITUT</v>
      </c>
      <c r="O106" s="99">
        <v>2983</v>
      </c>
      <c r="P106" s="102" t="s">
        <v>536</v>
      </c>
      <c r="Q106" s="103" t="s">
        <v>485</v>
      </c>
      <c r="R106" s="102" t="s">
        <v>537</v>
      </c>
      <c r="S106" s="102" t="s">
        <v>268</v>
      </c>
      <c r="T106" s="100">
        <v>3274098</v>
      </c>
      <c r="U106" s="96" t="s">
        <v>538</v>
      </c>
      <c r="V106" s="97" t="s">
        <v>647</v>
      </c>
      <c r="W106" s="98" t="s">
        <v>529</v>
      </c>
      <c r="X106" s="47"/>
      <c r="Y106" s="47"/>
      <c r="Z106" s="47"/>
      <c r="AA106" s="47"/>
      <c r="AB106" s="47"/>
    </row>
    <row r="107" spans="1:28" ht="1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101">
        <f t="shared" si="4"/>
        <v>103</v>
      </c>
      <c r="N107" s="99" t="str">
        <f t="shared" si="5"/>
        <v>3105 INSTITUT DRUŠTVENIH ZNANOSTI IVO PILAR</v>
      </c>
      <c r="O107" s="99">
        <v>3105</v>
      </c>
      <c r="P107" s="102" t="s">
        <v>539</v>
      </c>
      <c r="Q107" s="103" t="s">
        <v>485</v>
      </c>
      <c r="R107" s="102" t="s">
        <v>540</v>
      </c>
      <c r="S107" s="102" t="s">
        <v>268</v>
      </c>
      <c r="T107" s="100">
        <v>3793028</v>
      </c>
      <c r="U107" s="96" t="s">
        <v>541</v>
      </c>
      <c r="V107" s="97" t="s">
        <v>647</v>
      </c>
      <c r="W107" s="98" t="s">
        <v>529</v>
      </c>
      <c r="X107" s="47"/>
      <c r="Y107" s="47"/>
      <c r="Z107" s="47"/>
      <c r="AA107" s="47"/>
      <c r="AB107" s="47"/>
    </row>
    <row r="108" spans="1:28" ht="1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101">
        <f t="shared" si="4"/>
        <v>104</v>
      </c>
      <c r="N108" s="99" t="str">
        <f t="shared" si="5"/>
        <v>3041 INSTITUT RUĐER BOŠKOVIĆ</v>
      </c>
      <c r="O108" s="99">
        <v>3041</v>
      </c>
      <c r="P108" s="102" t="s">
        <v>542</v>
      </c>
      <c r="Q108" s="103" t="s">
        <v>485</v>
      </c>
      <c r="R108" s="102" t="s">
        <v>543</v>
      </c>
      <c r="S108" s="102" t="s">
        <v>268</v>
      </c>
      <c r="T108" s="100">
        <v>3270289</v>
      </c>
      <c r="U108" s="96" t="s">
        <v>544</v>
      </c>
      <c r="V108" s="97" t="s">
        <v>647</v>
      </c>
      <c r="W108" s="98" t="s">
        <v>529</v>
      </c>
      <c r="X108" s="47"/>
      <c r="Y108" s="47"/>
      <c r="Z108" s="47"/>
      <c r="AA108" s="47"/>
      <c r="AB108" s="47"/>
    </row>
    <row r="109" spans="1:28" ht="1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101">
        <f t="shared" si="4"/>
        <v>105</v>
      </c>
      <c r="N109" s="99" t="str">
        <f t="shared" si="5"/>
        <v>3113 INSTITUT ZA ANTROPOLOGIJU</v>
      </c>
      <c r="O109" s="99">
        <v>3113</v>
      </c>
      <c r="P109" s="102" t="s">
        <v>545</v>
      </c>
      <c r="Q109" s="103" t="s">
        <v>485</v>
      </c>
      <c r="R109" s="102" t="s">
        <v>546</v>
      </c>
      <c r="S109" s="102" t="s">
        <v>268</v>
      </c>
      <c r="T109" s="100">
        <v>3817121</v>
      </c>
      <c r="U109" s="96" t="s">
        <v>547</v>
      </c>
      <c r="V109" s="97" t="s">
        <v>647</v>
      </c>
      <c r="W109" s="98" t="s">
        <v>529</v>
      </c>
      <c r="X109" s="47"/>
      <c r="Y109" s="47"/>
      <c r="Z109" s="47"/>
      <c r="AA109" s="47"/>
      <c r="AB109" s="47"/>
    </row>
    <row r="110" spans="1:28" ht="1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101">
        <f t="shared" si="4"/>
        <v>106</v>
      </c>
      <c r="N110" s="99" t="str">
        <f t="shared" si="5"/>
        <v>3121 INSTITUT ZA ARHEOLOGIJU</v>
      </c>
      <c r="O110" s="99">
        <v>3121</v>
      </c>
      <c r="P110" s="102" t="s">
        <v>548</v>
      </c>
      <c r="Q110" s="103" t="s">
        <v>485</v>
      </c>
      <c r="R110" s="102" t="s">
        <v>546</v>
      </c>
      <c r="S110" s="102" t="s">
        <v>268</v>
      </c>
      <c r="T110" s="100">
        <v>3937658</v>
      </c>
      <c r="U110" s="96" t="s">
        <v>549</v>
      </c>
      <c r="V110" s="97" t="s">
        <v>647</v>
      </c>
      <c r="W110" s="98" t="s">
        <v>529</v>
      </c>
      <c r="X110" s="47"/>
      <c r="Y110" s="47"/>
      <c r="Z110" s="47"/>
      <c r="AA110" s="47"/>
      <c r="AB110" s="47"/>
    </row>
    <row r="111" spans="1:28" ht="1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101">
        <f t="shared" si="4"/>
        <v>107</v>
      </c>
      <c r="N111" s="99" t="str">
        <f t="shared" si="5"/>
        <v>3050 INSTITUT ZA DRUŠTVENA ISTRAŽIVANJA</v>
      </c>
      <c r="O111" s="99">
        <v>3050</v>
      </c>
      <c r="P111" s="102" t="s">
        <v>550</v>
      </c>
      <c r="Q111" s="103" t="s">
        <v>485</v>
      </c>
      <c r="R111" s="102" t="s">
        <v>551</v>
      </c>
      <c r="S111" s="102" t="s">
        <v>268</v>
      </c>
      <c r="T111" s="100">
        <v>3205118</v>
      </c>
      <c r="U111" s="96" t="s">
        <v>552</v>
      </c>
      <c r="V111" s="97" t="s">
        <v>647</v>
      </c>
      <c r="W111" s="98" t="s">
        <v>529</v>
      </c>
      <c r="X111" s="47"/>
      <c r="Y111" s="47"/>
      <c r="Z111" s="47"/>
      <c r="AA111" s="47"/>
      <c r="AB111" s="47"/>
    </row>
    <row r="112" spans="1:28" ht="1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101">
        <f t="shared" si="4"/>
        <v>108</v>
      </c>
      <c r="N112" s="99" t="str">
        <f t="shared" si="5"/>
        <v>3084 INSTITUT ZA ETNOLOGIJU I FOLKLORISTIKU</v>
      </c>
      <c r="O112" s="99">
        <v>3084</v>
      </c>
      <c r="P112" s="102" t="s">
        <v>553</v>
      </c>
      <c r="Q112" s="103" t="s">
        <v>485</v>
      </c>
      <c r="R112" s="102" t="s">
        <v>554</v>
      </c>
      <c r="S112" s="102" t="s">
        <v>268</v>
      </c>
      <c r="T112" s="100">
        <v>3724042</v>
      </c>
      <c r="U112" s="96" t="s">
        <v>555</v>
      </c>
      <c r="V112" s="97" t="s">
        <v>647</v>
      </c>
      <c r="W112" s="98" t="s">
        <v>529</v>
      </c>
      <c r="X112" s="47"/>
      <c r="Y112" s="47"/>
      <c r="Z112" s="47"/>
      <c r="AA112" s="47"/>
      <c r="AB112" s="47"/>
    </row>
    <row r="113" spans="1:28" ht="1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101">
        <f t="shared" si="4"/>
        <v>109</v>
      </c>
      <c r="N113" s="99" t="str">
        <f t="shared" si="5"/>
        <v>3092 INSTITUT ZA FILOZOFIJU</v>
      </c>
      <c r="O113" s="99">
        <v>3092</v>
      </c>
      <c r="P113" s="102" t="s">
        <v>556</v>
      </c>
      <c r="Q113" s="103" t="s">
        <v>485</v>
      </c>
      <c r="R113" s="102" t="s">
        <v>1289</v>
      </c>
      <c r="S113" s="102" t="s">
        <v>268</v>
      </c>
      <c r="T113" s="100">
        <v>3772047</v>
      </c>
      <c r="U113" s="96" t="s">
        <v>557</v>
      </c>
      <c r="V113" s="97" t="s">
        <v>647</v>
      </c>
      <c r="W113" s="98" t="s">
        <v>529</v>
      </c>
      <c r="X113" s="47"/>
      <c r="Y113" s="47"/>
      <c r="Z113" s="47"/>
      <c r="AA113" s="47"/>
      <c r="AB113" s="47"/>
    </row>
    <row r="114" spans="1:28" ht="1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101">
        <f t="shared" si="4"/>
        <v>110</v>
      </c>
      <c r="N114" s="99" t="str">
        <f t="shared" si="5"/>
        <v>2975 INSTITUT ZA FIZIKU</v>
      </c>
      <c r="O114" s="99">
        <v>2975</v>
      </c>
      <c r="P114" s="102" t="s">
        <v>558</v>
      </c>
      <c r="Q114" s="103" t="s">
        <v>485</v>
      </c>
      <c r="R114" s="102" t="s">
        <v>543</v>
      </c>
      <c r="S114" s="102" t="s">
        <v>268</v>
      </c>
      <c r="T114" s="100">
        <v>3270424</v>
      </c>
      <c r="U114" s="96" t="s">
        <v>559</v>
      </c>
      <c r="V114" s="97" t="s">
        <v>647</v>
      </c>
      <c r="W114" s="98" t="s">
        <v>529</v>
      </c>
      <c r="X114" s="47"/>
      <c r="Y114" s="47"/>
      <c r="Z114" s="47"/>
      <c r="AA114" s="47"/>
      <c r="AB114" s="47"/>
    </row>
    <row r="115" spans="1:28" ht="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101">
        <f t="shared" si="4"/>
        <v>111</v>
      </c>
      <c r="N115" s="99" t="str">
        <f t="shared" si="5"/>
        <v>21061 INSTITUT ZA HRVATSKI JEZIK I JEZIKOSLOVLJE</v>
      </c>
      <c r="O115" s="99">
        <v>21061</v>
      </c>
      <c r="P115" s="102" t="s">
        <v>563</v>
      </c>
      <c r="Q115" s="103" t="s">
        <v>485</v>
      </c>
      <c r="R115" s="102" t="s">
        <v>564</v>
      </c>
      <c r="S115" s="102" t="s">
        <v>268</v>
      </c>
      <c r="T115" s="100">
        <v>1259571</v>
      </c>
      <c r="U115" s="96" t="s">
        <v>565</v>
      </c>
      <c r="V115" s="97" t="s">
        <v>647</v>
      </c>
      <c r="W115" s="98" t="s">
        <v>529</v>
      </c>
      <c r="X115" s="47"/>
      <c r="Y115" s="47"/>
      <c r="Z115" s="47"/>
      <c r="AA115" s="47"/>
      <c r="AB115" s="47"/>
    </row>
    <row r="116" spans="1:28" ht="1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101">
        <f t="shared" si="4"/>
        <v>112</v>
      </c>
      <c r="N116" s="99" t="str">
        <f t="shared" si="5"/>
        <v>3025 INSTITUT ZA JADRANSKE KULTURE I MELIORACIJU KRŠA</v>
      </c>
      <c r="O116" s="99">
        <v>3025</v>
      </c>
      <c r="P116" s="102" t="s">
        <v>566</v>
      </c>
      <c r="Q116" s="103" t="s">
        <v>485</v>
      </c>
      <c r="R116" s="102" t="s">
        <v>567</v>
      </c>
      <c r="S116" s="102" t="s">
        <v>353</v>
      </c>
      <c r="T116" s="100">
        <v>3140792</v>
      </c>
      <c r="U116" s="96" t="s">
        <v>568</v>
      </c>
      <c r="V116" s="97" t="s">
        <v>647</v>
      </c>
      <c r="W116" s="98" t="s">
        <v>529</v>
      </c>
      <c r="X116" s="47"/>
      <c r="Y116" s="47"/>
      <c r="Z116" s="47"/>
      <c r="AA116" s="47"/>
      <c r="AB116" s="47"/>
    </row>
    <row r="117" spans="1:28" ht="1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101">
        <f t="shared" si="4"/>
        <v>113</v>
      </c>
      <c r="N117" s="99" t="str">
        <f t="shared" si="5"/>
        <v>23286 INSTITUT ZA JAVNE FINANCIJE</v>
      </c>
      <c r="O117" s="99">
        <v>23286</v>
      </c>
      <c r="P117" s="102" t="s">
        <v>569</v>
      </c>
      <c r="Q117" s="103" t="s">
        <v>485</v>
      </c>
      <c r="R117" s="102" t="s">
        <v>570</v>
      </c>
      <c r="S117" s="102" t="s">
        <v>268</v>
      </c>
      <c r="T117" s="100">
        <v>3226344</v>
      </c>
      <c r="U117" s="96" t="s">
        <v>571</v>
      </c>
      <c r="V117" s="97" t="s">
        <v>647</v>
      </c>
      <c r="W117" s="98" t="s">
        <v>529</v>
      </c>
      <c r="X117" s="47"/>
      <c r="Y117" s="47"/>
      <c r="Z117" s="47"/>
      <c r="AA117" s="47"/>
      <c r="AB117" s="47"/>
    </row>
    <row r="118" spans="1:28" ht="1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101">
        <f t="shared" si="4"/>
        <v>114</v>
      </c>
      <c r="N118" s="99" t="str">
        <f t="shared" si="5"/>
        <v>2959 INSTITUT ZA MEDICINSKA ISTRAŽIVANJA I MEDICINU RADA</v>
      </c>
      <c r="O118" s="99">
        <v>2959</v>
      </c>
      <c r="P118" s="102" t="s">
        <v>572</v>
      </c>
      <c r="Q118" s="103" t="s">
        <v>485</v>
      </c>
      <c r="R118" s="102" t="s">
        <v>573</v>
      </c>
      <c r="S118" s="102" t="s">
        <v>268</v>
      </c>
      <c r="T118" s="100">
        <v>3270475</v>
      </c>
      <c r="U118" s="96" t="s">
        <v>574</v>
      </c>
      <c r="V118" s="97" t="s">
        <v>647</v>
      </c>
      <c r="W118" s="98" t="s">
        <v>529</v>
      </c>
      <c r="X118" s="47"/>
      <c r="Y118" s="47"/>
      <c r="Z118" s="47"/>
      <c r="AA118" s="47"/>
      <c r="AB118" s="47"/>
    </row>
    <row r="119" spans="1:28" ht="1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101">
        <f t="shared" si="4"/>
        <v>115</v>
      </c>
      <c r="N119" s="99" t="str">
        <f t="shared" si="5"/>
        <v>3009 INSTITUT ZA MIGRACIJE I NARODNOSTI</v>
      </c>
      <c r="O119" s="99">
        <v>3009</v>
      </c>
      <c r="P119" s="102" t="s">
        <v>577</v>
      </c>
      <c r="Q119" s="103" t="s">
        <v>485</v>
      </c>
      <c r="R119" s="102" t="s">
        <v>578</v>
      </c>
      <c r="S119" s="102" t="s">
        <v>268</v>
      </c>
      <c r="T119" s="100">
        <v>3287572</v>
      </c>
      <c r="U119" s="96" t="s">
        <v>579</v>
      </c>
      <c r="V119" s="97" t="s">
        <v>647</v>
      </c>
      <c r="W119" s="98" t="s">
        <v>529</v>
      </c>
      <c r="X119" s="47"/>
      <c r="Y119" s="47"/>
      <c r="Z119" s="47"/>
      <c r="AA119" s="47"/>
      <c r="AB119" s="47"/>
    </row>
    <row r="120" spans="1:28" ht="1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101">
        <f t="shared" si="4"/>
        <v>116</v>
      </c>
      <c r="N120" s="99" t="str">
        <f t="shared" si="5"/>
        <v>2900 INSTITUT ZA OCEANOGRAFIJU I RIBARSTVO</v>
      </c>
      <c r="O120" s="99">
        <v>2900</v>
      </c>
      <c r="P120" s="102" t="s">
        <v>580</v>
      </c>
      <c r="Q120" s="103" t="s">
        <v>485</v>
      </c>
      <c r="R120" s="102" t="s">
        <v>1291</v>
      </c>
      <c r="S120" s="102" t="s">
        <v>353</v>
      </c>
      <c r="T120" s="100">
        <v>3118355</v>
      </c>
      <c r="U120" s="96" t="s">
        <v>581</v>
      </c>
      <c r="V120" s="97" t="s">
        <v>647</v>
      </c>
      <c r="W120" s="98" t="s">
        <v>529</v>
      </c>
      <c r="X120" s="47"/>
      <c r="Y120" s="47"/>
      <c r="Z120" s="47"/>
      <c r="AA120" s="47"/>
      <c r="AB120" s="47"/>
    </row>
    <row r="121" spans="1:28" ht="1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101">
        <f t="shared" si="4"/>
        <v>117</v>
      </c>
      <c r="N121" s="99" t="str">
        <f t="shared" si="5"/>
        <v>3076 INSTITUT ZA POLJOPRIVREDU I TURIZAM</v>
      </c>
      <c r="O121" s="99">
        <v>3076</v>
      </c>
      <c r="P121" s="102" t="s">
        <v>582</v>
      </c>
      <c r="Q121" s="103" t="s">
        <v>485</v>
      </c>
      <c r="R121" s="102" t="s">
        <v>583</v>
      </c>
      <c r="S121" s="102" t="s">
        <v>584</v>
      </c>
      <c r="T121" s="100">
        <v>3421031</v>
      </c>
      <c r="U121" s="96" t="s">
        <v>585</v>
      </c>
      <c r="V121" s="97" t="s">
        <v>647</v>
      </c>
      <c r="W121" s="98" t="s">
        <v>529</v>
      </c>
      <c r="X121" s="47"/>
      <c r="Y121" s="47"/>
      <c r="Z121" s="47"/>
      <c r="AA121" s="47"/>
      <c r="AB121" s="47"/>
    </row>
    <row r="122" spans="1:28" ht="1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101">
        <f t="shared" si="4"/>
        <v>118</v>
      </c>
      <c r="N122" s="99" t="str">
        <f t="shared" si="5"/>
        <v>2942 INSTITUT ZA POVIJEST UMJETNOSTI</v>
      </c>
      <c r="O122" s="99">
        <v>2942</v>
      </c>
      <c r="P122" s="102" t="s">
        <v>586</v>
      </c>
      <c r="Q122" s="103" t="s">
        <v>485</v>
      </c>
      <c r="R122" s="102" t="s">
        <v>587</v>
      </c>
      <c r="S122" s="102" t="s">
        <v>268</v>
      </c>
      <c r="T122" s="100">
        <v>1339958</v>
      </c>
      <c r="U122" s="96" t="s">
        <v>588</v>
      </c>
      <c r="V122" s="97" t="s">
        <v>647</v>
      </c>
      <c r="W122" s="98" t="s">
        <v>529</v>
      </c>
      <c r="X122" s="47"/>
      <c r="Y122" s="47"/>
      <c r="Z122" s="47"/>
      <c r="AA122" s="47"/>
      <c r="AB122" s="47"/>
    </row>
    <row r="123" spans="1:28" ht="1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101">
        <f t="shared" si="4"/>
        <v>119</v>
      </c>
      <c r="N123" s="99" t="str">
        <f t="shared" si="5"/>
        <v>22621 INSTITUT ZA RAZVOJ I MEĐUNARODNE ODNOSE</v>
      </c>
      <c r="O123" s="99">
        <v>22621</v>
      </c>
      <c r="P123" s="102" t="s">
        <v>575</v>
      </c>
      <c r="Q123" s="103" t="s">
        <v>485</v>
      </c>
      <c r="R123" s="102" t="s">
        <v>1290</v>
      </c>
      <c r="S123" s="102" t="s">
        <v>268</v>
      </c>
      <c r="T123" s="100">
        <v>3205177</v>
      </c>
      <c r="U123" s="96" t="s">
        <v>576</v>
      </c>
      <c r="V123" s="97" t="s">
        <v>647</v>
      </c>
      <c r="W123" s="98" t="s">
        <v>529</v>
      </c>
      <c r="X123" s="47"/>
      <c r="Y123" s="47"/>
      <c r="Z123" s="47"/>
      <c r="AA123" s="47"/>
      <c r="AB123" s="47"/>
    </row>
    <row r="124" spans="1:28" ht="1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101">
        <f t="shared" si="4"/>
        <v>120</v>
      </c>
      <c r="N124" s="99" t="str">
        <f t="shared" si="5"/>
        <v>3068 INSTITUT ZA TURIZAM</v>
      </c>
      <c r="O124" s="99">
        <v>3068</v>
      </c>
      <c r="P124" s="102" t="s">
        <v>589</v>
      </c>
      <c r="Q124" s="103" t="s">
        <v>485</v>
      </c>
      <c r="R124" s="102" t="s">
        <v>590</v>
      </c>
      <c r="S124" s="102" t="s">
        <v>268</v>
      </c>
      <c r="T124" s="100">
        <v>3208001</v>
      </c>
      <c r="U124" s="96" t="s">
        <v>591</v>
      </c>
      <c r="V124" s="97" t="s">
        <v>647</v>
      </c>
      <c r="W124" s="98" t="s">
        <v>529</v>
      </c>
      <c r="X124" s="47"/>
      <c r="Y124" s="47"/>
      <c r="Z124" s="47"/>
      <c r="AA124" s="47"/>
      <c r="AB124" s="47"/>
    </row>
    <row r="125" spans="1:28" ht="1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101">
        <f t="shared" si="4"/>
        <v>121</v>
      </c>
      <c r="N125" s="99" t="str">
        <f t="shared" si="5"/>
        <v>2991 POLJOPRIVREDNI INSTITUT OSIJEK</v>
      </c>
      <c r="O125" s="99">
        <v>2991</v>
      </c>
      <c r="P125" s="102" t="s">
        <v>1292</v>
      </c>
      <c r="Q125" s="103" t="s">
        <v>485</v>
      </c>
      <c r="R125" s="102" t="s">
        <v>1293</v>
      </c>
      <c r="S125" s="102" t="s">
        <v>271</v>
      </c>
      <c r="T125" s="100">
        <v>3058239</v>
      </c>
      <c r="U125" s="96" t="s">
        <v>1294</v>
      </c>
      <c r="V125" s="97" t="s">
        <v>647</v>
      </c>
      <c r="W125" s="98" t="s">
        <v>529</v>
      </c>
      <c r="X125" s="47"/>
      <c r="Y125" s="47"/>
      <c r="Z125" s="47"/>
      <c r="AA125" s="47"/>
      <c r="AB125" s="47"/>
    </row>
    <row r="126" spans="1:28" ht="1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101">
        <f t="shared" si="4"/>
        <v>122</v>
      </c>
      <c r="N126" s="99" t="str">
        <f t="shared" si="5"/>
        <v>21070 STAROSLAVENSKI INSTITUT</v>
      </c>
      <c r="O126" s="99">
        <v>21070</v>
      </c>
      <c r="P126" s="102" t="s">
        <v>592</v>
      </c>
      <c r="Q126" s="103" t="s">
        <v>485</v>
      </c>
      <c r="R126" s="102" t="s">
        <v>593</v>
      </c>
      <c r="S126" s="102" t="s">
        <v>268</v>
      </c>
      <c r="T126" s="100">
        <v>1259563</v>
      </c>
      <c r="U126" s="96" t="s">
        <v>594</v>
      </c>
      <c r="V126" s="97" t="s">
        <v>647</v>
      </c>
      <c r="W126" s="98" t="s">
        <v>529</v>
      </c>
      <c r="X126" s="47"/>
      <c r="Y126" s="47"/>
      <c r="Z126" s="47"/>
      <c r="AA126" s="47"/>
      <c r="AB126" s="47"/>
    </row>
    <row r="127" spans="1:28" ht="1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101">
        <f t="shared" si="4"/>
        <v>123</v>
      </c>
      <c r="N127" s="99" t="str">
        <f t="shared" si="5"/>
        <v>6179 DRŽAVNI ZAVOD ZA INTELEKTUALNO VLASNIŠTVO</v>
      </c>
      <c r="O127" s="99">
        <v>6179</v>
      </c>
      <c r="P127" s="102" t="s">
        <v>600</v>
      </c>
      <c r="Q127" s="103" t="s">
        <v>485</v>
      </c>
      <c r="R127" s="108" t="s">
        <v>601</v>
      </c>
      <c r="S127" s="102" t="s">
        <v>268</v>
      </c>
      <c r="T127" s="100">
        <v>3899772</v>
      </c>
      <c r="U127" s="96" t="s">
        <v>602</v>
      </c>
      <c r="V127" s="97" t="s">
        <v>1295</v>
      </c>
      <c r="W127" s="98" t="s">
        <v>792</v>
      </c>
      <c r="X127" s="47"/>
      <c r="Y127" s="47"/>
      <c r="Z127" s="47"/>
      <c r="AA127" s="47"/>
      <c r="AB127" s="47"/>
    </row>
    <row r="128" spans="1:28" ht="1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101">
        <f t="shared" si="4"/>
        <v>124</v>
      </c>
      <c r="N128" s="99" t="str">
        <f t="shared" si="5"/>
        <v>43335 AGENCIJA ZA MOBILNOST I PROGRAME EUROPSKE UNIJE</v>
      </c>
      <c r="O128" s="99">
        <v>43335</v>
      </c>
      <c r="P128" s="102" t="s">
        <v>621</v>
      </c>
      <c r="Q128" s="103" t="s">
        <v>485</v>
      </c>
      <c r="R128" s="108" t="s">
        <v>610</v>
      </c>
      <c r="S128" s="102" t="s">
        <v>268</v>
      </c>
      <c r="T128" s="100">
        <v>2298007</v>
      </c>
      <c r="U128" s="96" t="s">
        <v>622</v>
      </c>
      <c r="V128" s="97" t="s">
        <v>626</v>
      </c>
      <c r="W128" s="98" t="s">
        <v>599</v>
      </c>
      <c r="X128" s="47"/>
      <c r="Y128" s="47"/>
      <c r="Z128" s="47"/>
      <c r="AA128" s="47"/>
      <c r="AB128" s="47"/>
    </row>
    <row r="129" spans="1:28" ht="1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101">
        <f t="shared" si="4"/>
        <v>125</v>
      </c>
      <c r="N129" s="99" t="str">
        <f t="shared" si="5"/>
        <v>23962 AGENCIJA ZA ODGOJ I OBRAZOVANJE</v>
      </c>
      <c r="O129" s="99">
        <v>23962</v>
      </c>
      <c r="P129" s="102" t="s">
        <v>614</v>
      </c>
      <c r="Q129" s="103" t="s">
        <v>485</v>
      </c>
      <c r="R129" s="108" t="s">
        <v>267</v>
      </c>
      <c r="S129" s="102" t="s">
        <v>268</v>
      </c>
      <c r="T129" s="100">
        <v>1778129</v>
      </c>
      <c r="U129" s="96" t="s">
        <v>615</v>
      </c>
      <c r="V129" s="97" t="s">
        <v>626</v>
      </c>
      <c r="W129" s="98" t="s">
        <v>599</v>
      </c>
      <c r="X129" s="47"/>
      <c r="Y129" s="47"/>
      <c r="Z129" s="47"/>
      <c r="AA129" s="47"/>
      <c r="AB129" s="47"/>
    </row>
    <row r="130" spans="1:28" ht="1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101">
        <f t="shared" si="4"/>
        <v>126</v>
      </c>
      <c r="N130" s="99" t="str">
        <f t="shared" si="5"/>
        <v>46173 AGENCIJA ZA STRUKOVNO OBRAZOVANJE I OBRAZOVANJE ODRASLIH</v>
      </c>
      <c r="O130" s="99">
        <v>46173</v>
      </c>
      <c r="P130" s="102" t="s">
        <v>623</v>
      </c>
      <c r="Q130" s="103" t="s">
        <v>485</v>
      </c>
      <c r="R130" s="108" t="s">
        <v>1332</v>
      </c>
      <c r="S130" s="102" t="s">
        <v>268</v>
      </c>
      <c r="T130" s="100">
        <v>2650029</v>
      </c>
      <c r="U130" s="96" t="s">
        <v>624</v>
      </c>
      <c r="V130" s="97" t="s">
        <v>626</v>
      </c>
      <c r="W130" s="98" t="s">
        <v>599</v>
      </c>
      <c r="X130" s="47"/>
      <c r="Y130" s="47"/>
      <c r="Z130" s="47"/>
      <c r="AA130" s="47"/>
      <c r="AB130" s="47"/>
    </row>
    <row r="131" spans="1:28" ht="1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101">
        <f t="shared" si="4"/>
        <v>127</v>
      </c>
      <c r="N131" s="99" t="str">
        <f t="shared" si="5"/>
        <v>38487 AGENCIJA ZA ZNANOST I VISOKO OBRAZOVANJE</v>
      </c>
      <c r="O131" s="99">
        <v>38487</v>
      </c>
      <c r="P131" s="102" t="s">
        <v>616</v>
      </c>
      <c r="Q131" s="103" t="s">
        <v>485</v>
      </c>
      <c r="R131" s="102" t="s">
        <v>617</v>
      </c>
      <c r="S131" s="102" t="s">
        <v>268</v>
      </c>
      <c r="T131" s="100">
        <v>1922548</v>
      </c>
      <c r="U131" s="96" t="s">
        <v>618</v>
      </c>
      <c r="V131" s="97" t="s">
        <v>626</v>
      </c>
      <c r="W131" s="98" t="s">
        <v>599</v>
      </c>
      <c r="X131" s="47"/>
      <c r="Y131" s="47"/>
      <c r="Z131" s="47"/>
      <c r="AA131" s="47"/>
      <c r="AB131" s="47"/>
    </row>
    <row r="132" spans="1:28" ht="1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101">
        <f t="shared" si="4"/>
        <v>128</v>
      </c>
      <c r="N132" s="99" t="str">
        <f t="shared" si="5"/>
        <v>21852 HRVATSKA AKADEMSKA I ISTRAŽIVAČKA MREŽA - CARNET</v>
      </c>
      <c r="O132" s="99">
        <v>21852</v>
      </c>
      <c r="P132" s="102" t="s">
        <v>606</v>
      </c>
      <c r="Q132" s="103" t="s">
        <v>485</v>
      </c>
      <c r="R132" s="108" t="s">
        <v>607</v>
      </c>
      <c r="S132" s="102" t="s">
        <v>268</v>
      </c>
      <c r="T132" s="100">
        <v>1147820</v>
      </c>
      <c r="U132" s="96" t="s">
        <v>608</v>
      </c>
      <c r="V132" s="97" t="s">
        <v>626</v>
      </c>
      <c r="W132" s="98" t="s">
        <v>599</v>
      </c>
      <c r="X132" s="47"/>
      <c r="Y132" s="47"/>
      <c r="Z132" s="47"/>
      <c r="AA132" s="47"/>
      <c r="AB132" s="47"/>
    </row>
    <row r="133" spans="1:28" ht="1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101">
        <f t="shared" si="4"/>
        <v>129</v>
      </c>
      <c r="N133" s="99" t="str">
        <f t="shared" si="5"/>
        <v>52209 HRVATSKA ZAKLADA ZA ZNANOST</v>
      </c>
      <c r="O133" s="99">
        <v>52209</v>
      </c>
      <c r="P133" s="102" t="s">
        <v>2336</v>
      </c>
      <c r="Q133" s="103" t="s">
        <v>485</v>
      </c>
      <c r="R133" s="108" t="s">
        <v>2337</v>
      </c>
      <c r="S133" s="102" t="s">
        <v>268</v>
      </c>
      <c r="T133" s="100">
        <v>1626841</v>
      </c>
      <c r="U133" s="96">
        <v>88776522763</v>
      </c>
      <c r="V133" s="97" t="s">
        <v>626</v>
      </c>
      <c r="W133" s="98" t="s">
        <v>2338</v>
      </c>
      <c r="X133" s="47"/>
      <c r="Y133" s="47"/>
      <c r="Z133" s="47"/>
      <c r="AA133" s="47"/>
      <c r="AB133" s="47"/>
    </row>
    <row r="134" spans="1:28" ht="1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101">
        <f t="shared" si="4"/>
        <v>130</v>
      </c>
      <c r="N134" s="99" t="str">
        <f t="shared" si="5"/>
        <v>21869 LEKSIKOGRAFSKI ZAVOD MIROSLAV KRLEŽA</v>
      </c>
      <c r="O134" s="99">
        <v>21869</v>
      </c>
      <c r="P134" s="102" t="s">
        <v>609</v>
      </c>
      <c r="Q134" s="103" t="s">
        <v>485</v>
      </c>
      <c r="R134" s="108" t="s">
        <v>610</v>
      </c>
      <c r="S134" s="102" t="s">
        <v>268</v>
      </c>
      <c r="T134" s="100">
        <v>3211622</v>
      </c>
      <c r="U134" s="96" t="s">
        <v>611</v>
      </c>
      <c r="V134" s="97" t="s">
        <v>626</v>
      </c>
      <c r="W134" s="98" t="s">
        <v>599</v>
      </c>
      <c r="X134" s="47"/>
      <c r="Y134" s="47"/>
      <c r="Z134" s="47"/>
      <c r="AA134" s="47"/>
      <c r="AB134" s="47"/>
    </row>
    <row r="135" spans="1:28" ht="1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101">
        <f t="shared" ref="M135:M137" si="6">+M134+1</f>
        <v>131</v>
      </c>
      <c r="N135" s="99" t="str">
        <f t="shared" ref="N135:N137" si="7">O135&amp;" "&amp;P135</f>
        <v>21836 NACIONALNA I SVEUČILIŠNA KNJIŽNICA U ZAGREBU</v>
      </c>
      <c r="O135" s="99">
        <v>21836</v>
      </c>
      <c r="P135" s="102" t="s">
        <v>603</v>
      </c>
      <c r="Q135" s="103" t="s">
        <v>485</v>
      </c>
      <c r="R135" s="108" t="s">
        <v>604</v>
      </c>
      <c r="S135" s="102" t="s">
        <v>268</v>
      </c>
      <c r="T135" s="100">
        <v>3205363</v>
      </c>
      <c r="U135" s="96" t="s">
        <v>605</v>
      </c>
      <c r="V135" s="97" t="s">
        <v>626</v>
      </c>
      <c r="W135" s="98" t="s">
        <v>599</v>
      </c>
      <c r="X135" s="47"/>
      <c r="Y135" s="47"/>
      <c r="Z135" s="47"/>
      <c r="AA135" s="47"/>
      <c r="AB135" s="47"/>
    </row>
    <row r="136" spans="1:28" ht="1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101">
        <f t="shared" si="6"/>
        <v>132</v>
      </c>
      <c r="N136" s="99" t="str">
        <f t="shared" si="7"/>
        <v>40883 NACIONALNI CENTAR ZA VANJSKO VREDNOVANJE OBRAZOVANJA</v>
      </c>
      <c r="O136" s="99">
        <v>40883</v>
      </c>
      <c r="P136" s="102" t="s">
        <v>619</v>
      </c>
      <c r="Q136" s="103" t="s">
        <v>485</v>
      </c>
      <c r="R136" s="108" t="s">
        <v>1333</v>
      </c>
      <c r="S136" s="102" t="s">
        <v>1334</v>
      </c>
      <c r="T136" s="100">
        <v>1943430</v>
      </c>
      <c r="U136" s="96" t="s">
        <v>620</v>
      </c>
      <c r="V136" s="97" t="s">
        <v>626</v>
      </c>
      <c r="W136" s="98" t="s">
        <v>599</v>
      </c>
      <c r="X136" s="47"/>
      <c r="Y136" s="47"/>
      <c r="Z136" s="47"/>
      <c r="AA136" s="47"/>
      <c r="AB136" s="47"/>
    </row>
    <row r="137" spans="1:28" ht="1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101">
        <f t="shared" si="6"/>
        <v>133</v>
      </c>
      <c r="N137" s="99" t="str">
        <f t="shared" si="7"/>
        <v>23665 SVEUČILIŠTE U ZAGREBU - SVEUČILIŠNI RAČUNSKI CENTAR - SRCE</v>
      </c>
      <c r="O137" s="99">
        <v>23665</v>
      </c>
      <c r="P137" s="102" t="s">
        <v>612</v>
      </c>
      <c r="Q137" s="103" t="s">
        <v>485</v>
      </c>
      <c r="R137" s="108" t="s">
        <v>607</v>
      </c>
      <c r="S137" s="102" t="s">
        <v>268</v>
      </c>
      <c r="T137" s="100">
        <v>3283020</v>
      </c>
      <c r="U137" s="96" t="s">
        <v>613</v>
      </c>
      <c r="V137" s="97" t="s">
        <v>626</v>
      </c>
      <c r="W137" s="98" t="s">
        <v>599</v>
      </c>
      <c r="X137" s="47"/>
      <c r="Y137" s="47"/>
      <c r="Z137" s="47"/>
      <c r="AA137" s="47"/>
      <c r="AB137" s="47"/>
    </row>
    <row r="138" spans="1:28" ht="1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</row>
    <row r="139" spans="1:28" ht="1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</row>
    <row r="140" spans="1:28" ht="1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</row>
    <row r="141" spans="1:28" ht="1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</row>
    <row r="142" spans="1:28" ht="1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</row>
    <row r="143" spans="1:28" ht="1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</row>
    <row r="144" spans="1:28" ht="1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</row>
    <row r="145" spans="1:28" ht="1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</row>
    <row r="146" spans="1:28" ht="1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</row>
    <row r="147" spans="1:28" ht="1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</row>
    <row r="148" spans="1:28" ht="1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</row>
    <row r="149" spans="1:28" ht="1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 ht="1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</row>
    <row r="151" spans="1:28" ht="1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</row>
    <row r="152" spans="1:28" ht="1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</row>
    <row r="153" spans="1:28" ht="1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 ht="1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 ht="1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</row>
    <row r="156" spans="1:28" ht="1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</row>
    <row r="157" spans="1:28" ht="1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</row>
    <row r="158" spans="1:28" ht="1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</row>
    <row r="159" spans="1:28" ht="1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</row>
    <row r="160" spans="1:28" ht="1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</row>
    <row r="161" spans="1:28" ht="1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</row>
    <row r="162" spans="1:28" ht="1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1:28" ht="1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</row>
    <row r="164" spans="1:28" ht="1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</row>
    <row r="165" spans="1:28" ht="1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</row>
    <row r="166" spans="1:28" ht="1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</row>
    <row r="167" spans="1:28" ht="1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1:28" ht="1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1:28" ht="1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</row>
    <row r="170" spans="1:28" ht="1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</row>
    <row r="171" spans="1:28" ht="1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</row>
    <row r="172" spans="1:28" ht="1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1:28" ht="1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1:28" ht="1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1:28" ht="1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1:28" ht="1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1:28" ht="1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</row>
    <row r="178" spans="1:28" ht="1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</row>
    <row r="179" spans="1:28" ht="1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</row>
    <row r="180" spans="1:28" ht="1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</row>
    <row r="181" spans="1:28" ht="1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</row>
    <row r="182" spans="1:28" ht="1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1:28" ht="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</row>
    <row r="184" spans="1:28" ht="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</row>
    <row r="185" spans="1:28" ht="1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</row>
    <row r="186" spans="1:28" ht="1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</row>
    <row r="187" spans="1:28" ht="1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</row>
    <row r="188" spans="1:28" ht="1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1:28" ht="1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</row>
    <row r="190" spans="1:28" ht="1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</row>
    <row r="191" spans="1:28" ht="1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</row>
    <row r="192" spans="1:28" ht="1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</row>
    <row r="193" spans="1:28" ht="1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</row>
    <row r="194" spans="1:28" ht="1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</row>
    <row r="195" spans="1:28" ht="1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</row>
    <row r="196" spans="1:28" ht="1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</row>
    <row r="197" spans="1:28" ht="1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</row>
    <row r="198" spans="1:28" ht="1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</row>
    <row r="199" spans="1:28" ht="1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</row>
    <row r="200" spans="1:28" ht="1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</row>
    <row r="201" spans="1:28" ht="1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</row>
    <row r="202" spans="1:28" ht="1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</row>
    <row r="203" spans="1:28" ht="1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</row>
    <row r="204" spans="1:28" ht="1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</row>
    <row r="205" spans="1:28" ht="1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</row>
    <row r="206" spans="1:28" ht="1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</row>
    <row r="207" spans="1:28" ht="1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</row>
    <row r="208" spans="1:28" ht="1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</row>
    <row r="209" spans="1:28" ht="1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</row>
    <row r="210" spans="1:28" ht="1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</row>
    <row r="211" spans="1:28" ht="1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</row>
    <row r="212" spans="1:28" ht="1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</row>
    <row r="213" spans="1:28" ht="1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</row>
    <row r="214" spans="1:28" ht="1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</row>
    <row r="215" spans="1:28" ht="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</row>
    <row r="216" spans="1:28" ht="1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</row>
    <row r="217" spans="1:28" ht="1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</row>
    <row r="218" spans="1:28" ht="1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</row>
    <row r="219" spans="1:28" ht="1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</row>
    <row r="220" spans="1:28" ht="1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</row>
    <row r="221" spans="1:28" ht="1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</row>
    <row r="222" spans="1:28" ht="1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</row>
    <row r="223" spans="1:28" ht="1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</row>
    <row r="224" spans="1:28" ht="1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</row>
    <row r="225" spans="1:28" ht="1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</row>
    <row r="226" spans="1:28" ht="1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</row>
    <row r="227" spans="1:28" ht="1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</row>
    <row r="228" spans="1:28" ht="1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</row>
    <row r="229" spans="1:28" ht="1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</row>
    <row r="230" spans="1:28" ht="1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</row>
    <row r="231" spans="1:28" ht="1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</row>
    <row r="232" spans="1:28" ht="1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</row>
    <row r="233" spans="1:28" ht="1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</row>
    <row r="234" spans="1:28" ht="1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</row>
    <row r="235" spans="1:28" ht="1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</row>
    <row r="236" spans="1:28" ht="1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</row>
    <row r="237" spans="1:28" ht="1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</row>
    <row r="238" spans="1:28" ht="1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</row>
    <row r="239" spans="1:28" ht="1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</row>
    <row r="240" spans="1:28" ht="1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</row>
    <row r="241" spans="1:28" ht="1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</row>
    <row r="242" spans="1:28" ht="1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</row>
    <row r="243" spans="1:28" ht="1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</row>
    <row r="244" spans="1:28" ht="1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</row>
    <row r="245" spans="1:28" ht="1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</row>
    <row r="246" spans="1:28" ht="1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</row>
    <row r="247" spans="1:28" ht="1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</row>
    <row r="248" spans="1:28" ht="1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</row>
    <row r="249" spans="1:28" ht="1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</row>
    <row r="250" spans="1:28" ht="1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</row>
    <row r="251" spans="1:28" ht="1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</row>
    <row r="252" spans="1:28" ht="1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</row>
    <row r="253" spans="1:28" ht="1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</row>
    <row r="254" spans="1:28" ht="1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</row>
    <row r="255" spans="1:28" ht="1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</row>
    <row r="256" spans="1:28" ht="1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</row>
    <row r="257" spans="1:28" ht="1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</row>
    <row r="258" spans="1:28" ht="1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</row>
    <row r="259" spans="1:28" ht="1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</row>
    <row r="260" spans="1:28" ht="1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</row>
    <row r="261" spans="1:28" ht="1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</row>
    <row r="262" spans="1:28" ht="1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</row>
    <row r="263" spans="1:28" ht="1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</row>
    <row r="264" spans="1:28" ht="1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</row>
    <row r="265" spans="1:28" ht="1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</row>
    <row r="266" spans="1:28" ht="1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</row>
    <row r="267" spans="1:28" ht="1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</row>
    <row r="268" spans="1:28" ht="1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</row>
    <row r="269" spans="1:28" ht="1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</row>
    <row r="270" spans="1:28" ht="1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</row>
    <row r="271" spans="1:28" ht="1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</row>
    <row r="272" spans="1:28" ht="1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</row>
    <row r="273" spans="1:28" ht="1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</row>
    <row r="274" spans="1:28" ht="1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</row>
    <row r="275" spans="1:28" ht="1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</row>
    <row r="276" spans="1:28" ht="1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</row>
    <row r="277" spans="1:28" ht="1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</row>
    <row r="278" spans="1:28" ht="1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</row>
    <row r="279" spans="1:28" ht="1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</row>
    <row r="280" spans="1:28" ht="1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</row>
    <row r="281" spans="1:28" ht="1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</row>
    <row r="282" spans="1:28" ht="1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</row>
    <row r="283" spans="1:28" ht="1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</row>
    <row r="284" spans="1:28" ht="1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</row>
    <row r="285" spans="1:28" ht="1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</row>
    <row r="286" spans="1:28" ht="1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</row>
    <row r="287" spans="1:28" ht="1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</row>
    <row r="288" spans="1:28" ht="1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</row>
    <row r="289" spans="1:28" ht="1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</row>
    <row r="290" spans="1:28" ht="1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</row>
    <row r="291" spans="1:28" ht="1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</row>
    <row r="292" spans="1:28" ht="1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</row>
    <row r="293" spans="1:28" ht="1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</row>
    <row r="294" spans="1:28" ht="1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</row>
    <row r="295" spans="1:28" ht="1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</row>
    <row r="296" spans="1:28" ht="1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</row>
    <row r="297" spans="1:28" ht="1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</row>
    <row r="298" spans="1:28" ht="1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</row>
    <row r="299" spans="1:28" ht="1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</row>
    <row r="300" spans="1:28" ht="1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</row>
    <row r="301" spans="1:28" ht="1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</row>
    <row r="302" spans="1:28" ht="1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</row>
    <row r="303" spans="1:28" ht="1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</row>
    <row r="304" spans="1:28" ht="1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</row>
    <row r="305" spans="1:28" ht="1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</row>
    <row r="306" spans="1:28" ht="1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</row>
    <row r="307" spans="1:28" ht="1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</row>
    <row r="308" spans="1:28" ht="1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</row>
    <row r="309" spans="1:28" ht="1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</row>
    <row r="310" spans="1:28" ht="1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</row>
    <row r="311" spans="1:28" ht="1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</row>
    <row r="312" spans="1:28" ht="1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</row>
    <row r="313" spans="1:28" ht="1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</row>
    <row r="314" spans="1:28" ht="1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</row>
    <row r="315" spans="1:28" ht="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</row>
    <row r="316" spans="1:28" ht="1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</row>
    <row r="317" spans="1:28" ht="1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</row>
    <row r="318" spans="1:28" ht="1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</row>
    <row r="319" spans="1:28" ht="1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</row>
    <row r="320" spans="1:28" ht="1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</row>
    <row r="321" spans="1:28" ht="1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</row>
    <row r="322" spans="1:28" ht="1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</row>
    <row r="323" spans="1:28" ht="1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</row>
    <row r="324" spans="1:28" ht="1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</row>
    <row r="325" spans="1:28" ht="1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</row>
    <row r="326" spans="1:28" ht="1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</row>
    <row r="327" spans="1:28" ht="1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</row>
    <row r="328" spans="1:28" ht="1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</row>
    <row r="329" spans="1:28" ht="1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</row>
    <row r="330" spans="1:28" ht="1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</row>
    <row r="331" spans="1:28" ht="1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</row>
    <row r="332" spans="1:28" ht="1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</row>
    <row r="333" spans="1:28" ht="1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</row>
    <row r="334" spans="1:28" ht="1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</row>
    <row r="335" spans="1:28" ht="1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</row>
    <row r="336" spans="1:28" ht="1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</row>
    <row r="337" spans="1:28" ht="1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</row>
    <row r="338" spans="1:28" ht="1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</row>
    <row r="339" spans="1:28" ht="1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</row>
    <row r="340" spans="1:28" ht="1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</row>
    <row r="341" spans="1:28" ht="1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</row>
    <row r="342" spans="1:28" ht="1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</row>
    <row r="343" spans="1:28" ht="1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</row>
    <row r="344" spans="1:28" ht="1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</row>
    <row r="345" spans="1:28" ht="1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</row>
    <row r="346" spans="1:28" ht="1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</row>
    <row r="347" spans="1:28" ht="1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</row>
    <row r="348" spans="1:28" ht="1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</row>
    <row r="349" spans="1:28" ht="1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</row>
    <row r="350" spans="1:28" ht="1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</row>
    <row r="351" spans="1:28" ht="1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</row>
    <row r="352" spans="1:28" ht="1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</row>
    <row r="353" spans="1:28" ht="1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</row>
    <row r="354" spans="1:28" ht="1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</row>
    <row r="355" spans="1:28" ht="1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</row>
    <row r="356" spans="1:28" ht="1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</row>
    <row r="357" spans="1:28" ht="1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</row>
    <row r="358" spans="1:28" ht="1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</row>
    <row r="359" spans="1:28" ht="1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</row>
    <row r="360" spans="1:28" ht="1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</row>
    <row r="361" spans="1:28" ht="1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</row>
    <row r="362" spans="1:28" ht="1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</row>
    <row r="363" spans="1:28" ht="1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</row>
    <row r="364" spans="1:28" ht="1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</row>
    <row r="365" spans="1:28" ht="1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</row>
    <row r="366" spans="1:28" ht="1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</row>
    <row r="367" spans="1:28" ht="1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</row>
    <row r="368" spans="1:28" ht="1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</row>
    <row r="369" spans="1:28" ht="1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</row>
    <row r="370" spans="1:28" ht="1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</row>
    <row r="371" spans="1:28" ht="1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</row>
    <row r="372" spans="1:28" ht="1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</row>
    <row r="373" spans="1:28" ht="1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</row>
    <row r="374" spans="1:28" ht="1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</row>
    <row r="375" spans="1:28" ht="1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</row>
    <row r="376" spans="1:28" ht="1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</row>
    <row r="377" spans="1:28" ht="1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</row>
    <row r="378" spans="1:28" ht="1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</row>
    <row r="379" spans="1:28" ht="1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</row>
    <row r="380" spans="1:28" ht="1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</row>
    <row r="381" spans="1:28" ht="1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</row>
    <row r="382" spans="1:28" ht="1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</row>
    <row r="383" spans="1:28" ht="1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</row>
    <row r="384" spans="1:28" ht="1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</row>
    <row r="385" spans="1:28" ht="1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</row>
    <row r="386" spans="1:28" ht="1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</row>
    <row r="387" spans="1:28" ht="1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</row>
    <row r="388" spans="1:28" ht="1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</row>
    <row r="389" spans="1:28" ht="1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</row>
    <row r="390" spans="1:28" ht="1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</row>
    <row r="391" spans="1:28" ht="1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</row>
    <row r="392" spans="1:28" ht="1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</row>
    <row r="393" spans="1:28" ht="1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</row>
    <row r="394" spans="1:28" ht="1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</row>
    <row r="395" spans="1:28" ht="1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</row>
    <row r="396" spans="1:28" ht="1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</row>
    <row r="397" spans="1:28" ht="1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</row>
    <row r="398" spans="1:28" ht="1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</row>
    <row r="399" spans="1:28" ht="1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</row>
    <row r="400" spans="1:28" ht="1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</row>
    <row r="401" spans="1:28" ht="1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</row>
    <row r="402" spans="1:28" ht="1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</row>
    <row r="403" spans="1:28" ht="1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</row>
    <row r="404" spans="1:28" ht="1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</row>
    <row r="405" spans="1:28" ht="1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</row>
    <row r="406" spans="1:28" ht="1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</row>
    <row r="407" spans="1:28" ht="1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</row>
    <row r="408" spans="1:28" ht="1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</row>
    <row r="409" spans="1:28" ht="1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</row>
    <row r="410" spans="1:28" ht="1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</row>
    <row r="411" spans="1:28" ht="1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</row>
    <row r="412" spans="1:28" ht="1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</row>
    <row r="413" spans="1:28" ht="1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</row>
    <row r="414" spans="1:28" ht="1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</row>
    <row r="415" spans="1:28" ht="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</row>
    <row r="416" spans="1:28" ht="1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</row>
    <row r="417" spans="1:28" ht="1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</row>
    <row r="418" spans="1:28" ht="1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</row>
    <row r="419" spans="1:28" ht="1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</row>
    <row r="420" spans="1:28" ht="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</row>
    <row r="421" spans="1:28" ht="1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</row>
    <row r="422" spans="1:28" ht="1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</row>
    <row r="423" spans="1:28" ht="1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</row>
    <row r="424" spans="1:28" ht="1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</row>
    <row r="425" spans="1:28" ht="1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</row>
    <row r="426" spans="1:28" ht="1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</row>
    <row r="427" spans="1:28" ht="1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</row>
    <row r="428" spans="1:28" ht="1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</row>
    <row r="429" spans="1:28" ht="1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</row>
    <row r="430" spans="1:28" ht="1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</row>
    <row r="431" spans="1:28" ht="1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</row>
    <row r="432" spans="1:28" ht="1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</row>
    <row r="433" spans="1:28" ht="1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</row>
    <row r="434" spans="1:28" ht="1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</row>
    <row r="435" spans="1:28" ht="1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</row>
    <row r="436" spans="1:28" ht="1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</row>
    <row r="437" spans="1:28" ht="1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</row>
    <row r="438" spans="1:28" ht="1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</row>
    <row r="439" spans="1:28" ht="1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</row>
    <row r="440" spans="1:28" ht="1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</row>
    <row r="441" spans="1:28" ht="1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</row>
    <row r="442" spans="1:28" ht="1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</row>
    <row r="443" spans="1:28" ht="1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</row>
    <row r="444" spans="1:28" ht="1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</row>
    <row r="445" spans="1:28" ht="1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</row>
    <row r="446" spans="1:28" ht="1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</row>
    <row r="447" spans="1:28" ht="1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</row>
    <row r="448" spans="1:28" ht="1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</row>
    <row r="449" spans="1:28" ht="1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</row>
    <row r="450" spans="1:28" ht="1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</row>
    <row r="451" spans="1:28" ht="1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</row>
    <row r="452" spans="1:28" ht="1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</row>
    <row r="453" spans="1:28" ht="1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</row>
    <row r="454" spans="1:28" ht="1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</row>
    <row r="455" spans="1:28" ht="1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</row>
    <row r="456" spans="1:28" ht="1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</row>
    <row r="457" spans="1:28" ht="1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</row>
    <row r="458" spans="1:28" ht="1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</row>
    <row r="459" spans="1:28" ht="1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</row>
    <row r="460" spans="1:28" ht="1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</row>
    <row r="461" spans="1:28" ht="1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</row>
    <row r="462" spans="1:28" ht="1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</row>
    <row r="463" spans="1:28" ht="1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</row>
    <row r="464" spans="1:28" ht="1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</row>
    <row r="465" spans="1:28" ht="1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</row>
    <row r="466" spans="1:28" ht="1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</row>
    <row r="467" spans="1:28" ht="1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</row>
    <row r="468" spans="1:28" ht="1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</row>
    <row r="469" spans="1:28" ht="1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</row>
    <row r="470" spans="1:28" ht="1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</row>
    <row r="471" spans="1:28" ht="1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</row>
    <row r="472" spans="1:28" ht="1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</row>
    <row r="473" spans="1:28" ht="1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</row>
    <row r="474" spans="1:28" ht="1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</row>
    <row r="475" spans="1:28" ht="1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</row>
    <row r="476" spans="1:28" ht="1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</row>
    <row r="477" spans="1:28" ht="1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</row>
    <row r="478" spans="1:28" ht="1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</row>
    <row r="479" spans="1:28" ht="1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</row>
    <row r="480" spans="1:28" ht="1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</row>
    <row r="481" spans="1:28" ht="1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</row>
    <row r="482" spans="1:28" ht="1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</row>
    <row r="483" spans="1:28" ht="1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</row>
    <row r="484" spans="1:28" ht="1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</row>
    <row r="485" spans="1:28" ht="1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</row>
    <row r="486" spans="1:28" ht="1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</row>
    <row r="487" spans="1:28" ht="1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</row>
    <row r="488" spans="1:28" ht="1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</row>
    <row r="489" spans="1:28" ht="1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</row>
    <row r="490" spans="1:28" ht="1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</row>
    <row r="491" spans="1:28" ht="1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</row>
    <row r="492" spans="1:28" ht="1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</row>
    <row r="493" spans="1:28" ht="1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</row>
    <row r="494" spans="1:28" ht="1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</row>
    <row r="495" spans="1:28" ht="1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</row>
    <row r="496" spans="1:28" ht="1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</row>
    <row r="497" spans="1:28" ht="1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</row>
    <row r="498" spans="1:28" ht="1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</row>
    <row r="499" spans="1:28" ht="1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</row>
    <row r="500" spans="1:28" ht="1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</row>
    <row r="501" spans="1:28" ht="1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</row>
    <row r="502" spans="1:28" ht="1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</row>
    <row r="503" spans="1:28" ht="1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</row>
    <row r="504" spans="1:28" ht="1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</row>
    <row r="505" spans="1:28" ht="1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</row>
    <row r="506" spans="1:28" ht="1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</row>
    <row r="507" spans="1:28" ht="1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</row>
    <row r="508" spans="1:28" ht="1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</row>
    <row r="509" spans="1:28" ht="1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</row>
    <row r="510" spans="1:28" ht="1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</row>
    <row r="511" spans="1:28" ht="1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</row>
    <row r="512" spans="1:28" ht="1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</row>
    <row r="513" spans="1:28" ht="1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</row>
    <row r="514" spans="1:28" ht="1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</row>
    <row r="515" spans="1:28" ht="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</row>
    <row r="516" spans="1:28" ht="1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</row>
    <row r="517" spans="1:28" ht="1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</row>
    <row r="518" spans="1:28" ht="1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</row>
    <row r="519" spans="1:28" ht="1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</row>
    <row r="520" spans="1:28" ht="1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</row>
    <row r="521" spans="1:28" ht="1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</row>
    <row r="522" spans="1:28" ht="1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</row>
    <row r="523" spans="1:28" ht="1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</row>
    <row r="524" spans="1:28" ht="1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</row>
    <row r="525" spans="1:28" ht="1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</row>
    <row r="526" spans="1:28" ht="1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</row>
    <row r="527" spans="1:28" ht="1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</row>
    <row r="528" spans="1:28" ht="1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</row>
    <row r="529" spans="1:28" ht="1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</row>
    <row r="530" spans="1:28" ht="1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</row>
    <row r="531" spans="1:28" ht="1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</row>
    <row r="532" spans="1:28" ht="1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</row>
    <row r="533" spans="1:28" ht="1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</row>
    <row r="534" spans="1:28" ht="1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</row>
    <row r="535" spans="1:28" ht="1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</row>
    <row r="536" spans="1:28" ht="1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</row>
    <row r="537" spans="1:28" ht="1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</row>
    <row r="538" spans="1:28" ht="1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</row>
    <row r="539" spans="1:28" ht="1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</row>
    <row r="540" spans="1:28" ht="1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</row>
    <row r="541" spans="1:28" ht="1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</row>
    <row r="542" spans="1:28" ht="1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</row>
    <row r="543" spans="1:28" ht="1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</row>
    <row r="544" spans="1:28" ht="1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</row>
    <row r="545" spans="1:28" ht="1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</row>
    <row r="546" spans="1:28" ht="1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</row>
    <row r="547" spans="1:28" ht="1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</row>
    <row r="548" spans="1:28" ht="1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</row>
    <row r="549" spans="1:28" ht="1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</row>
    <row r="550" spans="1:28" ht="1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</row>
    <row r="551" spans="1:28" ht="1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</row>
    <row r="552" spans="1:28" ht="1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</row>
    <row r="553" spans="1:28" ht="1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</row>
    <row r="554" spans="1:28" ht="1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</row>
    <row r="555" spans="1:28" ht="1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</row>
    <row r="556" spans="1:28" ht="1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</row>
    <row r="557" spans="1:28" ht="1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</row>
    <row r="558" spans="1:28" ht="1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</row>
    <row r="559" spans="1:28" ht="1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</row>
    <row r="560" spans="1:28" ht="1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</row>
    <row r="561" spans="1:28" ht="1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</row>
    <row r="562" spans="1:28" ht="1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</row>
    <row r="563" spans="1:28" ht="1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</row>
    <row r="564" spans="1:28" ht="1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</row>
    <row r="565" spans="1:28" ht="1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</row>
    <row r="566" spans="1:28" ht="1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</row>
    <row r="567" spans="1:28" ht="1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</row>
    <row r="568" spans="1:28" ht="1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</row>
    <row r="569" spans="1:28" ht="1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</row>
    <row r="570" spans="1:28" ht="1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</row>
    <row r="571" spans="1:28" ht="1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</row>
    <row r="572" spans="1:28" ht="1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</row>
    <row r="573" spans="1:28" ht="1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</row>
    <row r="574" spans="1:28" ht="1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</row>
    <row r="575" spans="1:28" ht="1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</row>
    <row r="576" spans="1:28" ht="1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</row>
    <row r="577" spans="1:28" ht="1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</row>
    <row r="578" spans="1:28" ht="1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</row>
    <row r="579" spans="1:28" ht="1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</row>
    <row r="580" spans="1:28" ht="1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</row>
    <row r="581" spans="1:28" ht="1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</row>
    <row r="582" spans="1:28" ht="1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</row>
    <row r="583" spans="1:28" ht="1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</row>
    <row r="584" spans="1:28" ht="1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</row>
    <row r="585" spans="1:28" ht="1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</row>
    <row r="586" spans="1:28" ht="1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</row>
    <row r="587" spans="1:28" ht="1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</row>
    <row r="588" spans="1:28" ht="1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</row>
    <row r="589" spans="1:28" ht="1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</row>
    <row r="590" spans="1:28" ht="1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</row>
    <row r="591" spans="1:28" ht="1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</row>
    <row r="592" spans="1:28" ht="1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</row>
    <row r="593" spans="1:28" ht="1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</row>
    <row r="594" spans="1:28" ht="1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</row>
    <row r="595" spans="1:28" ht="1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</row>
    <row r="596" spans="1:28" ht="1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</row>
    <row r="597" spans="1:28" ht="1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</row>
    <row r="598" spans="1:28" ht="1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</row>
    <row r="599" spans="1:28" ht="1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</row>
    <row r="600" spans="1:28" ht="1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</row>
    <row r="601" spans="1:28" ht="1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</row>
    <row r="602" spans="1:28" ht="1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</row>
    <row r="603" spans="1:28" ht="1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</row>
    <row r="604" spans="1:28" ht="1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</row>
    <row r="605" spans="1:28" ht="1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</row>
    <row r="606" spans="1:28" ht="1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</row>
    <row r="607" spans="1:28" ht="1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</row>
    <row r="608" spans="1:28" ht="1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</row>
    <row r="609" spans="1:28" ht="1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</row>
    <row r="610" spans="1:28" ht="1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</row>
    <row r="611" spans="1:28" ht="1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</row>
    <row r="612" spans="1:28" ht="1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</row>
    <row r="613" spans="1:28" ht="1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</row>
    <row r="614" spans="1:28" ht="1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</row>
    <row r="615" spans="1:28" ht="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</row>
    <row r="616" spans="1:28" ht="1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</row>
    <row r="617" spans="1:28" ht="1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</row>
    <row r="618" spans="1:28" ht="1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</row>
    <row r="619" spans="1:28" ht="1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</row>
    <row r="620" spans="1:28" ht="1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</row>
    <row r="621" spans="1:28" ht="1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</row>
    <row r="622" spans="1:28" ht="1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</row>
    <row r="623" spans="1:28" ht="1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</row>
    <row r="624" spans="1:28" ht="1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</row>
    <row r="625" spans="1:28" ht="1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</row>
    <row r="626" spans="1:28" ht="1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</row>
    <row r="627" spans="1:28" ht="1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</row>
    <row r="628" spans="1:28" ht="1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</row>
    <row r="629" spans="1:28" ht="1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</row>
    <row r="630" spans="1:28" ht="1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</row>
    <row r="631" spans="1:28" ht="1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</row>
    <row r="632" spans="1:28" ht="1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</row>
    <row r="633" spans="1:28" ht="1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</row>
    <row r="634" spans="1:28" ht="1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</row>
    <row r="635" spans="1:28" ht="1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</row>
    <row r="636" spans="1:28" ht="1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</row>
    <row r="637" spans="1:28" ht="1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</row>
    <row r="638" spans="1:28" ht="1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</row>
    <row r="639" spans="1:28" ht="1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</row>
    <row r="640" spans="1:28" ht="1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</row>
    <row r="641" spans="1:28" ht="1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</row>
    <row r="642" spans="1:28" ht="1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</row>
    <row r="643" spans="1:28" ht="1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</row>
    <row r="644" spans="1:28" ht="1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</row>
    <row r="645" spans="1:28" ht="1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</row>
    <row r="646" spans="1:28" ht="1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</row>
    <row r="647" spans="1:28" ht="1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</row>
    <row r="648" spans="1:28" ht="1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</row>
    <row r="649" spans="1:28" ht="1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</row>
    <row r="650" spans="1:28" ht="1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</row>
    <row r="651" spans="1:28" ht="1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</row>
    <row r="652" spans="1:28" ht="1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</row>
    <row r="653" spans="1:28" ht="1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</row>
    <row r="654" spans="1:28" ht="1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</row>
    <row r="655" spans="1:28" ht="1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</row>
    <row r="656" spans="1:28" ht="1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</row>
    <row r="657" spans="1:28" ht="1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</row>
    <row r="658" spans="1:28" ht="1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</row>
    <row r="659" spans="1:28" ht="1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</row>
    <row r="660" spans="1:28" ht="1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</row>
    <row r="661" spans="1:28" ht="1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</row>
    <row r="662" spans="1:28" ht="1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</row>
    <row r="663" spans="1:28" ht="1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</row>
    <row r="664" spans="1:28" ht="1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</row>
    <row r="665" spans="1:28" ht="1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</row>
    <row r="666" spans="1:28" ht="1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</row>
    <row r="667" spans="1:28" ht="1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</row>
    <row r="668" spans="1:28" ht="1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</row>
    <row r="669" spans="1:28" ht="1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</row>
    <row r="670" spans="1:28" ht="1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</row>
    <row r="671" spans="1:28" ht="1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</row>
    <row r="672" spans="1:28" ht="1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</row>
    <row r="673" spans="1:28" ht="1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</row>
    <row r="674" spans="1:28" ht="1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</row>
    <row r="675" spans="1:28" ht="1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</row>
    <row r="676" spans="1:28" ht="1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</row>
    <row r="677" spans="1:28" ht="1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</row>
    <row r="678" spans="1:28" ht="1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</row>
    <row r="679" spans="1:28" ht="1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</row>
    <row r="680" spans="1:28" ht="1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</row>
    <row r="681" spans="1:28" ht="1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</row>
    <row r="682" spans="1:28" ht="1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</row>
    <row r="683" spans="1:28" ht="1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</row>
    <row r="684" spans="1:28" ht="1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</row>
    <row r="685" spans="1:28" ht="1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</row>
    <row r="686" spans="1:28" ht="1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</row>
    <row r="687" spans="1:28" ht="1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</row>
    <row r="688" spans="1:28" ht="1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</row>
    <row r="689" spans="1:28" ht="1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</row>
    <row r="690" spans="1:28" ht="1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</row>
    <row r="691" spans="1:28" ht="1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</row>
    <row r="692" spans="1:28" ht="1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</row>
    <row r="693" spans="1:28" ht="1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</row>
    <row r="694" spans="1:28" ht="1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</row>
    <row r="695" spans="1:28" ht="1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</row>
    <row r="696" spans="1:28" ht="1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</row>
    <row r="697" spans="1:28" ht="1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</row>
    <row r="698" spans="1:28" ht="1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</row>
    <row r="699" spans="1:28" ht="1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</row>
    <row r="700" spans="1:28" ht="1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</row>
    <row r="701" spans="1:28" ht="1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</row>
    <row r="702" spans="1:28" ht="1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</row>
    <row r="703" spans="1:28" ht="1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</row>
    <row r="704" spans="1:28" ht="1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</row>
    <row r="705" spans="1:28" ht="1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</row>
    <row r="706" spans="1:28" ht="1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</row>
    <row r="707" spans="1:28" ht="1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</row>
    <row r="708" spans="1:28" ht="1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</row>
    <row r="709" spans="1:28" ht="1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</row>
    <row r="710" spans="1:28" ht="1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</row>
    <row r="711" spans="1:28" ht="1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</row>
    <row r="712" spans="1:28" ht="1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</row>
    <row r="713" spans="1:28" ht="1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</row>
    <row r="714" spans="1:28" ht="1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</row>
    <row r="715" spans="1:28" ht="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</row>
    <row r="716" spans="1:28" ht="1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</row>
    <row r="717" spans="1:28" ht="1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</row>
    <row r="718" spans="1:28" ht="1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</row>
    <row r="719" spans="1:28" ht="1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</row>
    <row r="720" spans="1:28" ht="1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</row>
    <row r="721" spans="1:28" ht="1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</row>
    <row r="722" spans="1:28" ht="1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</row>
    <row r="723" spans="1:28" ht="1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</row>
    <row r="724" spans="1:28" ht="1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</row>
    <row r="725" spans="1:28" ht="1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</row>
    <row r="726" spans="1:28" ht="1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</row>
    <row r="727" spans="1:28" ht="1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</row>
    <row r="728" spans="1:28" ht="1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</row>
    <row r="729" spans="1:28" ht="1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</row>
    <row r="730" spans="1:28" ht="1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</row>
    <row r="731" spans="1:28" ht="1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</row>
    <row r="732" spans="1:28" ht="1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</row>
    <row r="733" spans="1:28" ht="1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</row>
    <row r="734" spans="1:28" ht="1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</row>
    <row r="735" spans="1:28" ht="1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</row>
    <row r="736" spans="1:28" ht="1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</row>
    <row r="737" spans="1:28" ht="1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</row>
    <row r="738" spans="1:28" ht="1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</row>
    <row r="739" spans="1:28" ht="1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</row>
    <row r="740" spans="1:28" ht="1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</row>
    <row r="741" spans="1:28" ht="1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</row>
    <row r="742" spans="1:28" ht="1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</row>
    <row r="743" spans="1:28" ht="1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</row>
    <row r="744" spans="1:28" ht="1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</row>
    <row r="745" spans="1:28" ht="1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</row>
    <row r="746" spans="1:28" ht="1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</row>
    <row r="747" spans="1:28" ht="1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</row>
    <row r="748" spans="1:28" ht="1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</row>
    <row r="749" spans="1:28" ht="1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</row>
    <row r="750" spans="1:28" ht="1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</row>
    <row r="751" spans="1:28" ht="1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</row>
    <row r="752" spans="1:28" ht="1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</row>
    <row r="753" spans="1:28" ht="1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</row>
    <row r="754" spans="1:28" ht="1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</row>
    <row r="755" spans="1:28" ht="1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</row>
    <row r="756" spans="1:28" ht="1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</row>
    <row r="757" spans="1:28" ht="1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</row>
    <row r="758" spans="1:28" ht="1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</row>
    <row r="759" spans="1:28" ht="1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</row>
    <row r="760" spans="1:28" ht="1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</row>
    <row r="761" spans="1:28" ht="1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</row>
    <row r="762" spans="1:28" ht="1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</row>
    <row r="763" spans="1:28" ht="1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</row>
    <row r="764" spans="1:28" ht="1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</row>
    <row r="765" spans="1:28" ht="1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</row>
    <row r="766" spans="1:28" ht="1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</row>
    <row r="767" spans="1:28" ht="1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</row>
    <row r="768" spans="1:28" ht="1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</row>
    <row r="769" spans="1:28" ht="1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</row>
    <row r="770" spans="1:28" ht="1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</row>
    <row r="771" spans="1:28" ht="1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</row>
    <row r="772" spans="1:28" ht="1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</row>
    <row r="773" spans="1:28" ht="1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</row>
    <row r="774" spans="1:28" ht="1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</row>
    <row r="775" spans="1:28" ht="1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</row>
    <row r="776" spans="1:28" ht="1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</row>
    <row r="777" spans="1:28" ht="1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</row>
    <row r="778" spans="1:28" ht="1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</row>
    <row r="779" spans="1:28" ht="1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</row>
    <row r="780" spans="1:28" ht="1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</row>
    <row r="781" spans="1:28" ht="1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</row>
    <row r="782" spans="1:28" ht="1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</row>
    <row r="783" spans="1:28" ht="1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</row>
    <row r="784" spans="1:28" ht="1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</row>
    <row r="785" spans="1:28" ht="1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</row>
    <row r="786" spans="1:28" ht="1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</row>
    <row r="787" spans="1:28" ht="1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</row>
    <row r="788" spans="1:28" ht="1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</row>
    <row r="789" spans="1:28" ht="1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</row>
    <row r="790" spans="1:28" ht="1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</row>
    <row r="791" spans="1:28" ht="1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</row>
    <row r="792" spans="1:28" ht="1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</row>
    <row r="793" spans="1:28" ht="1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</row>
    <row r="794" spans="1:28" ht="1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</row>
    <row r="795" spans="1:28" ht="1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</row>
    <row r="796" spans="1:28" ht="1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</row>
    <row r="797" spans="1:28" ht="1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</row>
    <row r="798" spans="1:28" ht="1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</row>
    <row r="799" spans="1:28" ht="1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</row>
    <row r="800" spans="1:28" ht="1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</row>
    <row r="801" spans="1:28" ht="1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</row>
    <row r="802" spans="1:28" ht="1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</row>
    <row r="803" spans="1:28" ht="1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</row>
    <row r="804" spans="1:28" ht="1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</row>
    <row r="805" spans="1:28" ht="1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</row>
    <row r="806" spans="1:28" ht="1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</row>
    <row r="807" spans="1:28" ht="1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</row>
    <row r="808" spans="1:28" ht="1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</row>
    <row r="809" spans="1:28" ht="1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</row>
    <row r="810" spans="1:28" ht="1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</row>
    <row r="811" spans="1:28" ht="1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</row>
    <row r="812" spans="1:28" ht="1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</row>
    <row r="813" spans="1:28" ht="1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</row>
    <row r="814" spans="1:28" ht="1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</row>
    <row r="815" spans="1:28" ht="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</row>
    <row r="816" spans="1:28" ht="1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</row>
    <row r="817" spans="1:28" ht="1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</row>
    <row r="818" spans="1:28" ht="1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</row>
    <row r="819" spans="1:28" ht="1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</row>
    <row r="820" spans="1:28" ht="1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</row>
    <row r="821" spans="1:28" ht="1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</row>
    <row r="822" spans="1:28" ht="1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</row>
    <row r="823" spans="1:28" ht="1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</row>
    <row r="824" spans="1:28" ht="1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</row>
    <row r="825" spans="1:28" ht="1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</row>
    <row r="826" spans="1:28" ht="1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</row>
    <row r="827" spans="1:28" ht="1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</row>
    <row r="828" spans="1:28" ht="1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</row>
    <row r="829" spans="1:28" ht="1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</row>
    <row r="830" spans="1:28" ht="1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</row>
    <row r="831" spans="1:28" ht="1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</row>
    <row r="832" spans="1:28" ht="1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</row>
    <row r="833" spans="1:28" ht="1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</row>
    <row r="834" spans="1:28" ht="1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</row>
    <row r="835" spans="1:28" ht="1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</row>
    <row r="836" spans="1:28" ht="1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</row>
    <row r="837" spans="1:28" ht="1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</row>
    <row r="838" spans="1:28" ht="1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</row>
    <row r="839" spans="1:28" ht="1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</row>
    <row r="840" spans="1:28" ht="1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</row>
    <row r="841" spans="1:28" ht="1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</row>
    <row r="842" spans="1:28" ht="1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</row>
    <row r="843" spans="1:28" ht="1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</row>
    <row r="844" spans="1:28" ht="1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</row>
    <row r="845" spans="1:28" ht="1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</row>
    <row r="846" spans="1:28" ht="1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</row>
    <row r="847" spans="1:28" ht="1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</row>
    <row r="848" spans="1:28" ht="1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</row>
    <row r="849" spans="1:28" ht="1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</row>
    <row r="850" spans="1:28" ht="1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</row>
    <row r="851" spans="1:28" ht="1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</row>
    <row r="852" spans="1:28" ht="1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</row>
    <row r="853" spans="1:28" ht="1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</row>
    <row r="854" spans="1:28" ht="1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</row>
    <row r="855" spans="1:28" ht="1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</row>
    <row r="856" spans="1:28" ht="1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</row>
    <row r="857" spans="1:28" ht="1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</row>
    <row r="858" spans="1:28" ht="1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</row>
    <row r="859" spans="1:28" ht="1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</row>
    <row r="860" spans="1:28" ht="1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</row>
    <row r="861" spans="1:28" ht="1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</row>
    <row r="862" spans="1:28" ht="1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</row>
    <row r="863" spans="1:28" ht="1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</row>
    <row r="864" spans="1:28" ht="1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</row>
    <row r="865" spans="1:28" ht="1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</row>
    <row r="866" spans="1:28" ht="1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</row>
    <row r="867" spans="1:28" ht="1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</row>
    <row r="868" spans="1:28" ht="1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</row>
    <row r="869" spans="1:28" ht="1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</row>
    <row r="870" spans="1:28" ht="1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</row>
    <row r="871" spans="1:28" ht="1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</row>
    <row r="872" spans="1:28" ht="1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</row>
    <row r="873" spans="1:28" ht="1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</row>
    <row r="874" spans="1:28" ht="1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</row>
    <row r="875" spans="1:28" ht="1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</row>
    <row r="876" spans="1:28" ht="1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</row>
    <row r="877" spans="1:28" ht="1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</row>
    <row r="878" spans="1:28" ht="1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</row>
    <row r="879" spans="1:28" ht="1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</row>
    <row r="880" spans="1:28" ht="1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</row>
    <row r="881" spans="1:28" ht="1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</row>
    <row r="882" spans="1:28" ht="1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</row>
    <row r="883" spans="1:28" ht="1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</row>
    <row r="884" spans="1:28" ht="1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</row>
    <row r="885" spans="1:28" ht="1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</row>
    <row r="886" spans="1:28" ht="1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</row>
    <row r="887" spans="1:28" ht="1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</row>
    <row r="888" spans="1:28" ht="1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</row>
    <row r="889" spans="1:28" ht="1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</row>
    <row r="890" spans="1:28" ht="1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</row>
    <row r="891" spans="1:28" ht="1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</row>
    <row r="892" spans="1:28" ht="1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</row>
    <row r="893" spans="1:28" ht="1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</row>
    <row r="894" spans="1:28" ht="1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</row>
    <row r="895" spans="1:28" ht="1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</row>
    <row r="896" spans="1:28" ht="1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</row>
    <row r="897" spans="1:28" ht="1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</row>
    <row r="898" spans="1:28" ht="1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</row>
    <row r="899" spans="1:28" ht="1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</row>
    <row r="900" spans="1:28" ht="1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</row>
    <row r="901" spans="1:28" ht="1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</row>
    <row r="902" spans="1:28" ht="1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</row>
    <row r="903" spans="1:28" ht="1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</row>
    <row r="904" spans="1:28" ht="1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</row>
    <row r="905" spans="1:28" ht="1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</row>
    <row r="906" spans="1:28" ht="1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</row>
    <row r="907" spans="1:28" ht="1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</row>
    <row r="908" spans="1:28" ht="1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</row>
    <row r="909" spans="1:28" ht="1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</row>
    <row r="910" spans="1:28" ht="1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</row>
    <row r="911" spans="1:28" ht="1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</row>
    <row r="912" spans="1:28" ht="1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</row>
    <row r="913" spans="1:28" ht="1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</row>
    <row r="914" spans="1:28" ht="1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</row>
    <row r="915" spans="1:28" ht="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</row>
    <row r="916" spans="1:28" ht="1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</row>
    <row r="917" spans="1:28" ht="1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</row>
    <row r="918" spans="1:28" ht="1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</row>
    <row r="919" spans="1:28" ht="1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</row>
    <row r="920" spans="1:28" ht="1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</row>
    <row r="921" spans="1:28" ht="1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</row>
    <row r="922" spans="1:28" ht="1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</row>
    <row r="923" spans="1:28" ht="1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</row>
    <row r="924" spans="1:28" ht="1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</row>
    <row r="925" spans="1:28" ht="1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</row>
    <row r="926" spans="1:28" ht="1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</row>
    <row r="927" spans="1:28" ht="1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</row>
    <row r="928" spans="1:28" ht="1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</row>
    <row r="929" spans="1:28" ht="1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</row>
    <row r="930" spans="1:28" ht="1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</row>
    <row r="931" spans="1:28" ht="1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</row>
    <row r="932" spans="1:28" ht="1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</row>
    <row r="933" spans="1:28" ht="1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</row>
    <row r="934" spans="1:28" ht="1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</row>
    <row r="935" spans="1:28" ht="1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</row>
    <row r="936" spans="1:28" ht="1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</row>
    <row r="937" spans="1:28" ht="1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</row>
    <row r="938" spans="1:28" ht="1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</row>
    <row r="939" spans="1:28" ht="1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</row>
    <row r="940" spans="1:28" ht="1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</row>
    <row r="941" spans="1:28" ht="1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</row>
    <row r="942" spans="1:28" ht="1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</row>
    <row r="943" spans="1:28" ht="1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</row>
    <row r="944" spans="1:28" ht="1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</row>
    <row r="945" spans="1:28" ht="1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</row>
    <row r="946" spans="1:28" ht="1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</row>
    <row r="947" spans="1:28" ht="1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</row>
    <row r="948" spans="1:28" ht="1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</row>
    <row r="949" spans="1:28" ht="1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</row>
    <row r="950" spans="1:28" ht="1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</row>
    <row r="951" spans="1:28" ht="1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</row>
    <row r="952" spans="1:28" ht="1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</row>
    <row r="953" spans="1:28" ht="1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</row>
    <row r="954" spans="1:28" ht="1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</row>
    <row r="955" spans="1:28" ht="1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</row>
    <row r="956" spans="1:28" ht="15"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</row>
    <row r="957" spans="1:28" ht="15"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</row>
    <row r="958" spans="1:28" ht="15"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</row>
    <row r="959" spans="1:28" ht="15"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</row>
    <row r="960" spans="1:28" ht="15"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</row>
    <row r="961" spans="8:28" ht="15"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</row>
    <row r="962" spans="8:28" ht="15"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</row>
    <row r="963" spans="8:28" ht="15"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</row>
    <row r="964" spans="8:28" ht="15"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</row>
    <row r="965" spans="8:28" ht="15"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</row>
    <row r="966" spans="8:28" ht="15"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</row>
    <row r="967" spans="8:28" ht="15"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</row>
    <row r="968" spans="8:28" ht="15"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</row>
    <row r="969" spans="8:28" ht="15"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</row>
    <row r="970" spans="8:28" ht="15"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</row>
    <row r="971" spans="8:28" ht="15"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</row>
    <row r="972" spans="8:28" ht="15"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</row>
    <row r="973" spans="8:28" ht="15"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</row>
    <row r="974" spans="8:28" ht="15"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</row>
    <row r="975" spans="8:28" ht="15"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</row>
    <row r="976" spans="8:28" ht="15"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</row>
    <row r="977" spans="8:28" ht="15"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</row>
    <row r="978" spans="8:28" ht="15"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</row>
    <row r="979" spans="8:28" ht="15"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</row>
    <row r="980" spans="8:28" ht="15"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</row>
    <row r="981" spans="8:28" ht="15"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</row>
    <row r="982" spans="8:28" ht="15"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</row>
    <row r="983" spans="8:28" ht="15"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</row>
    <row r="984" spans="8:28" ht="15"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</row>
    <row r="985" spans="8:28" ht="15"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</row>
    <row r="986" spans="8:28" ht="15"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</row>
    <row r="987" spans="8:28" ht="15"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</row>
    <row r="988" spans="8:28" ht="15"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</row>
    <row r="989" spans="8:28" ht="15"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</row>
    <row r="990" spans="8:28" ht="15"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</row>
    <row r="991" spans="8:28" ht="15"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</row>
    <row r="992" spans="8:28" ht="15"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</row>
    <row r="993" spans="8:28" ht="15"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</row>
    <row r="994" spans="8:28" ht="15"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</row>
  </sheetData>
  <sheetProtection algorithmName="SHA-512" hashValue="gKcwhrdq6hI5brywkpuQu0aM9TQo+gXVhneNdxfwvntq4LNzVY6hQ5CyWJQ6sN3RFNbVhjvo3fcm0DCboHeoCQ==" saltValue="hmKV3UiKTtstEc4myv7gZw==" spinCount="100000" sheet="1" selectLockedCells="1"/>
  <sortState xmlns:xlrd2="http://schemas.microsoft.com/office/spreadsheetml/2017/richdata2" ref="M7:W136">
    <sortCondition ref="W7:W136"/>
    <sortCondition ref="O7:O136"/>
  </sortState>
  <dataConsolidate/>
  <mergeCells count="11">
    <mergeCell ref="C1:G1"/>
    <mergeCell ref="C2:G2"/>
    <mergeCell ref="C3:G3"/>
    <mergeCell ref="C4:G4"/>
    <mergeCell ref="C5:G5"/>
    <mergeCell ref="B21:G21"/>
    <mergeCell ref="B31:G31"/>
    <mergeCell ref="B7:G7"/>
    <mergeCell ref="B9:G9"/>
    <mergeCell ref="B22:G22"/>
    <mergeCell ref="B11:G11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baseColWidth="10" defaultColWidth="0" defaultRowHeight="15"/>
  <cols>
    <col min="1" max="1" width="5.5" customWidth="1"/>
    <col min="2" max="2" width="35.83203125" customWidth="1"/>
    <col min="3" max="7" width="17.5" customWidth="1"/>
    <col min="8" max="9" width="25.33203125" hidden="1" customWidth="1"/>
    <col min="10" max="16384" width="9.1640625" hidden="1"/>
  </cols>
  <sheetData>
    <row r="1" spans="1:9" ht="18">
      <c r="B1" s="225"/>
      <c r="C1" s="225"/>
      <c r="D1" s="225"/>
      <c r="E1" s="225"/>
      <c r="F1" s="225"/>
      <c r="G1" s="225"/>
      <c r="H1" s="225"/>
      <c r="I1" s="225"/>
    </row>
    <row r="2" spans="1:9" ht="16">
      <c r="B2" s="360" t="s">
        <v>4812</v>
      </c>
      <c r="C2" s="360"/>
      <c r="D2" s="360"/>
      <c r="E2" s="360"/>
      <c r="F2" s="360"/>
      <c r="G2" s="360"/>
      <c r="H2" s="229"/>
      <c r="I2" s="229"/>
    </row>
    <row r="3" spans="1:9" ht="18">
      <c r="B3" s="225"/>
      <c r="C3" s="225"/>
      <c r="D3" s="225"/>
      <c r="E3" s="225"/>
      <c r="F3" s="225"/>
      <c r="G3" s="225"/>
      <c r="H3" s="227"/>
      <c r="I3" s="227"/>
    </row>
    <row r="4" spans="1:9" ht="28">
      <c r="B4" s="260" t="s">
        <v>4778</v>
      </c>
      <c r="C4" s="230" t="s">
        <v>4775</v>
      </c>
      <c r="D4" s="230" t="s">
        <v>4776</v>
      </c>
      <c r="E4" s="231" t="s">
        <v>4779</v>
      </c>
      <c r="F4" s="231" t="s">
        <v>4780</v>
      </c>
      <c r="G4" s="231" t="s">
        <v>4781</v>
      </c>
    </row>
    <row r="5" spans="1:9" s="234" customFormat="1" ht="11">
      <c r="B5" s="261">
        <v>1</v>
      </c>
      <c r="C5" s="232">
        <v>2</v>
      </c>
      <c r="D5" s="232">
        <v>3</v>
      </c>
      <c r="E5" s="233">
        <v>4</v>
      </c>
      <c r="F5" s="233">
        <v>5</v>
      </c>
      <c r="G5" s="233">
        <v>6</v>
      </c>
    </row>
    <row r="6" spans="1:9">
      <c r="B6" s="320" t="s">
        <v>4813</v>
      </c>
      <c r="C6" s="309">
        <f>C8+C11+C14</f>
        <v>277.54000000000002</v>
      </c>
      <c r="D6" s="309">
        <f>D8+D11+D14</f>
        <v>3630</v>
      </c>
      <c r="E6" s="309">
        <f>+E7+E10</f>
        <v>0</v>
      </c>
      <c r="F6" s="309">
        <f t="shared" ref="F6:G6" si="0">+F7+F10</f>
        <v>0</v>
      </c>
      <c r="G6" s="309">
        <f t="shared" si="0"/>
        <v>0</v>
      </c>
      <c r="H6" s="286" t="str">
        <f>'OPĆI DIO'!$C$1</f>
        <v>1837 SVEUČILIŠTE U ZAGREBU - GRAĐEVINSKI FAKULTET</v>
      </c>
    </row>
    <row r="7" spans="1:9" s="310" customFormat="1" ht="16">
      <c r="A7" s="310">
        <v>43</v>
      </c>
      <c r="B7" s="308" t="s">
        <v>4816</v>
      </c>
      <c r="C7" s="311">
        <f>C8</f>
        <v>0</v>
      </c>
      <c r="D7" s="311">
        <f t="shared" ref="D7" si="1">D8</f>
        <v>0</v>
      </c>
      <c r="E7" s="311">
        <f>E8+E9</f>
        <v>0</v>
      </c>
      <c r="F7" s="311">
        <f t="shared" ref="F7:G7" si="2">F8+F9</f>
        <v>0</v>
      </c>
      <c r="G7" s="311">
        <f t="shared" si="2"/>
        <v>0</v>
      </c>
      <c r="H7" s="286" t="str">
        <f>'OPĆI DIO'!$C$1</f>
        <v>1837 SVEUČILIŠTE U ZAGREBU - GRAĐEVINSKI FAKULTET</v>
      </c>
    </row>
    <row r="8" spans="1:9" s="254" customFormat="1" ht="16">
      <c r="A8" s="254">
        <v>81</v>
      </c>
      <c r="B8" s="251" t="s">
        <v>4794</v>
      </c>
      <c r="C8" s="334"/>
      <c r="D8" s="334"/>
      <c r="E8" s="304">
        <f>SUMIF('Unos prihoda i primitaka'!$L$3:$L$501,$A8,'Unos prihoda i primitaka'!G$3:G$501)</f>
        <v>0</v>
      </c>
      <c r="F8" s="304">
        <f>SUMIF('Unos prihoda i primitaka'!$L$3:$L$501,$A8,'Unos prihoda i primitaka'!H$3:H$501)</f>
        <v>0</v>
      </c>
      <c r="G8" s="304">
        <f>SUMIF('Unos prihoda i primitaka'!$L$3:$L$501,$A8,'Unos prihoda i primitaka'!I$3:I$501)</f>
        <v>0</v>
      </c>
      <c r="H8" s="286" t="str">
        <f>'OPĆI DIO'!$C$1</f>
        <v>1837 SVEUČILIŠTE U ZAGREBU - GRAĐEVINSKI FAKULTET</v>
      </c>
    </row>
    <row r="9" spans="1:9" s="254" customFormat="1" ht="16">
      <c r="A9" s="254">
        <v>83</v>
      </c>
      <c r="B9" s="251" t="s">
        <v>4794</v>
      </c>
      <c r="C9" s="334"/>
      <c r="D9" s="334"/>
      <c r="E9" s="304">
        <f>SUMIF('Unos prihoda i primitaka'!$L$3:$L$501,$A9,'Unos prihoda i primitaka'!G$3:G$501)</f>
        <v>0</v>
      </c>
      <c r="F9" s="304">
        <f>SUMIF('Unos prihoda i primitaka'!$L$3:$L$501,$A9,'Unos prihoda i primitaka'!H$3:H$501)</f>
        <v>0</v>
      </c>
      <c r="G9" s="304">
        <f>SUMIF('Unos prihoda i primitaka'!$L$3:$L$501,$A9,'Unos prihoda i primitaka'!I$3:I$501)</f>
        <v>0</v>
      </c>
      <c r="H9" s="286" t="str">
        <f>'OPĆI DIO'!$C$1</f>
        <v>1837 SVEUČILIŠTE U ZAGREBU - GRAĐEVINSKI FAKULTET</v>
      </c>
    </row>
    <row r="10" spans="1:9" s="310" customFormat="1" ht="16">
      <c r="A10" s="310">
        <v>81</v>
      </c>
      <c r="B10" s="250" t="s">
        <v>4808</v>
      </c>
      <c r="C10" s="311">
        <f>C11</f>
        <v>0</v>
      </c>
      <c r="D10" s="311">
        <f t="shared" ref="D10" si="3">D11</f>
        <v>0</v>
      </c>
      <c r="E10" s="311">
        <f>E11</f>
        <v>0</v>
      </c>
      <c r="F10" s="311">
        <f t="shared" ref="F10" si="4">F11</f>
        <v>0</v>
      </c>
      <c r="G10" s="311">
        <f t="shared" ref="G10" si="5">G11</f>
        <v>0</v>
      </c>
      <c r="H10" s="286" t="str">
        <f>'OPĆI DIO'!$C$1</f>
        <v>1837 SVEUČILIŠTE U ZAGREBU - GRAĐEVINSKI FAKULTET</v>
      </c>
    </row>
    <row r="11" spans="1:9" s="254" customFormat="1" ht="16">
      <c r="A11" s="254">
        <v>84</v>
      </c>
      <c r="B11" s="251" t="s">
        <v>4808</v>
      </c>
      <c r="C11" s="334"/>
      <c r="D11" s="334"/>
      <c r="E11" s="304">
        <f>SUMIF('Unos prihoda i primitaka'!$L$3:$L$501,$A11,'Unos prihoda i primitaka'!G$3:G$501)</f>
        <v>0</v>
      </c>
      <c r="F11" s="304">
        <f>SUMIF('Unos prihoda i primitaka'!$L$3:$L$501,$A11,'Unos prihoda i primitaka'!H$3:H$501)</f>
        <v>0</v>
      </c>
      <c r="G11" s="304">
        <f>SUMIF('Unos prihoda i primitaka'!$L$3:$L$501,$A11,'Unos prihoda i primitaka'!I$3:I$501)</f>
        <v>0</v>
      </c>
      <c r="H11" s="286" t="str">
        <f>'OPĆI DIO'!$C$1</f>
        <v>1837 SVEUČILIŠTE U ZAGREBU - GRAĐEVINSKI FAKULTET</v>
      </c>
    </row>
    <row r="12" spans="1:9">
      <c r="B12" s="320" t="s">
        <v>4814</v>
      </c>
      <c r="C12" s="321">
        <f>C13</f>
        <v>277.54000000000002</v>
      </c>
      <c r="D12" s="321">
        <f t="shared" ref="D12:G12" si="6">D13</f>
        <v>3630</v>
      </c>
      <c r="E12" s="321">
        <f t="shared" si="6"/>
        <v>3630</v>
      </c>
      <c r="F12" s="321">
        <f t="shared" si="6"/>
        <v>3630</v>
      </c>
      <c r="G12" s="321">
        <f t="shared" si="6"/>
        <v>3630</v>
      </c>
      <c r="H12" s="286" t="str">
        <f>'OPĆI DIO'!$C$1</f>
        <v>1837 SVEUČILIŠTE U ZAGREBU - GRAĐEVINSKI FAKULTET</v>
      </c>
    </row>
    <row r="13" spans="1:9" s="310" customFormat="1" ht="16">
      <c r="B13" s="308" t="s">
        <v>4791</v>
      </c>
      <c r="C13" s="311">
        <f>C14</f>
        <v>277.54000000000002</v>
      </c>
      <c r="D13" s="311">
        <f t="shared" ref="D13" si="7">D14</f>
        <v>3630</v>
      </c>
      <c r="E13" s="311">
        <f t="shared" ref="E13" si="8">E14</f>
        <v>3630</v>
      </c>
      <c r="F13" s="311">
        <f t="shared" ref="F13" si="9">F14</f>
        <v>3630</v>
      </c>
      <c r="G13" s="311">
        <f t="shared" ref="G13" si="10">G14</f>
        <v>3630</v>
      </c>
      <c r="H13" s="286" t="str">
        <f>'OPĆI DIO'!$C$1</f>
        <v>1837 SVEUČILIŠTE U ZAGREBU - GRAĐEVINSKI FAKULTET</v>
      </c>
    </row>
    <row r="14" spans="1:9" s="254" customFormat="1" ht="16">
      <c r="A14" s="254">
        <v>5</v>
      </c>
      <c r="B14" s="251" t="s">
        <v>4791</v>
      </c>
      <c r="C14" s="334">
        <v>277.54000000000002</v>
      </c>
      <c r="D14" s="334">
        <v>3630</v>
      </c>
      <c r="E14" s="304">
        <f>SUMIF('Unos rashoda i izdataka'!$S$3:$S$501,$A14,'Unos rashoda i izdataka'!J$3:J$501)+SUMIF('Unos rashoda P4'!$U$3:$U$501,$A14,'Unos rashoda P4'!H$3:H$501)</f>
        <v>3630</v>
      </c>
      <c r="F14" s="304">
        <f>SUMIF('Unos rashoda i izdataka'!$S$3:$S$501,$A14,'Unos rashoda i izdataka'!K$3:K$501)+SUMIF('Unos rashoda P4'!$U$3:$U$501,$A14,'Unos rashoda P4'!I$3:I$501)</f>
        <v>3630</v>
      </c>
      <c r="G14" s="304">
        <f>SUMIF('Unos rashoda i izdataka'!$S$3:$S$501,$A14,'Unos rashoda i izdataka'!L$3:L$501)+SUMIF('Unos rashoda P4'!$U$3:$U$501,$A14,'Unos rashoda P4'!J$3:J$501)</f>
        <v>3630</v>
      </c>
      <c r="H14" s="286" t="str">
        <f>'OPĆI DIO'!$C$1</f>
        <v>1837 SVEUČILIŠTE U ZAGREBU - GRAĐEVINSKI FAKULTET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 filterMode="1"/>
  <dimension ref="A1:J341"/>
  <sheetViews>
    <sheetView workbookViewId="0">
      <selection activeCell="B6" sqref="B6"/>
    </sheetView>
  </sheetViews>
  <sheetFormatPr baseColWidth="10" defaultColWidth="8.83203125" defaultRowHeight="15"/>
  <cols>
    <col min="1" max="4" width="8.5" customWidth="1"/>
    <col min="6" max="6" width="62.6640625" customWidth="1"/>
    <col min="7" max="7" width="9.1640625" style="189"/>
    <col min="8" max="8" width="43.1640625" bestFit="1" customWidth="1"/>
    <col min="9" max="10" width="9.33203125" style="197" customWidth="1"/>
  </cols>
  <sheetData>
    <row r="1" spans="1:10" ht="112">
      <c r="A1" s="121" t="s">
        <v>764</v>
      </c>
      <c r="B1" s="120" t="s">
        <v>485</v>
      </c>
      <c r="C1" s="120"/>
      <c r="D1" s="120"/>
    </row>
    <row r="2" spans="1:10">
      <c r="A2" s="88" t="s">
        <v>774</v>
      </c>
      <c r="B2" s="95" t="s">
        <v>775</v>
      </c>
      <c r="C2" s="95"/>
      <c r="D2" s="95"/>
    </row>
    <row r="3" spans="1:10">
      <c r="A3" s="195" t="s">
        <v>3918</v>
      </c>
      <c r="B3" s="195" t="s">
        <v>4042</v>
      </c>
      <c r="C3" s="195"/>
      <c r="D3" s="195"/>
      <c r="E3" s="195" t="s">
        <v>3919</v>
      </c>
      <c r="F3" s="195" t="s">
        <v>4042</v>
      </c>
      <c r="G3" s="208" t="s">
        <v>3920</v>
      </c>
      <c r="H3" s="195" t="s">
        <v>4042</v>
      </c>
      <c r="I3" s="198" t="s">
        <v>4042</v>
      </c>
      <c r="J3" s="198" t="s">
        <v>4042</v>
      </c>
    </row>
    <row r="4" spans="1:10" hidden="1">
      <c r="A4" s="196" t="s">
        <v>772</v>
      </c>
      <c r="B4" s="196" t="s">
        <v>773</v>
      </c>
      <c r="C4" s="196"/>
      <c r="D4" s="196"/>
      <c r="E4" s="196" t="s">
        <v>1348</v>
      </c>
      <c r="F4" s="196" t="s">
        <v>1349</v>
      </c>
      <c r="G4" s="209" t="s">
        <v>3921</v>
      </c>
      <c r="H4" s="196" t="s">
        <v>3922</v>
      </c>
      <c r="I4" s="199" t="s">
        <v>3947</v>
      </c>
      <c r="J4" s="199" t="s">
        <v>3954</v>
      </c>
    </row>
    <row r="5" spans="1:10" hidden="1">
      <c r="A5" s="196" t="s">
        <v>772</v>
      </c>
      <c r="B5" s="196" t="s">
        <v>773</v>
      </c>
      <c r="C5" s="196" t="s">
        <v>4761</v>
      </c>
      <c r="D5" s="196" t="s">
        <v>4762</v>
      </c>
      <c r="E5" s="196" t="s">
        <v>1352</v>
      </c>
      <c r="F5" s="196" t="s">
        <v>1353</v>
      </c>
      <c r="G5" s="209" t="s">
        <v>3925</v>
      </c>
      <c r="H5" s="196" t="s">
        <v>3926</v>
      </c>
      <c r="I5" s="199"/>
      <c r="J5" s="199"/>
    </row>
    <row r="6" spans="1:10" hidden="1">
      <c r="A6" s="196" t="s">
        <v>772</v>
      </c>
      <c r="B6" s="196" t="s">
        <v>773</v>
      </c>
      <c r="C6" s="196" t="s">
        <v>4761</v>
      </c>
      <c r="D6" s="196" t="s">
        <v>4762</v>
      </c>
      <c r="E6" s="196" t="s">
        <v>1178</v>
      </c>
      <c r="F6" s="196" t="s">
        <v>1179</v>
      </c>
      <c r="G6" s="209" t="s">
        <v>3925</v>
      </c>
      <c r="H6" s="196" t="s">
        <v>3926</v>
      </c>
      <c r="I6" s="199"/>
      <c r="J6" s="199"/>
    </row>
    <row r="7" spans="1:10" hidden="1">
      <c r="A7" s="196" t="s">
        <v>772</v>
      </c>
      <c r="B7" s="196" t="s">
        <v>773</v>
      </c>
      <c r="C7" s="196" t="s">
        <v>4761</v>
      </c>
      <c r="D7" s="196" t="s">
        <v>4762</v>
      </c>
      <c r="E7" s="196" t="s">
        <v>1178</v>
      </c>
      <c r="F7" s="196" t="s">
        <v>1179</v>
      </c>
      <c r="G7" s="209" t="s">
        <v>3927</v>
      </c>
      <c r="H7" s="196" t="s">
        <v>3928</v>
      </c>
      <c r="I7" s="199"/>
      <c r="J7" s="199"/>
    </row>
    <row r="8" spans="1:10" hidden="1">
      <c r="A8" s="196" t="s">
        <v>772</v>
      </c>
      <c r="B8" s="196" t="s">
        <v>773</v>
      </c>
      <c r="C8" s="196" t="s">
        <v>4761</v>
      </c>
      <c r="D8" s="196" t="s">
        <v>4762</v>
      </c>
      <c r="E8" s="196" t="s">
        <v>1180</v>
      </c>
      <c r="F8" s="196" t="s">
        <v>1181</v>
      </c>
      <c r="G8" s="209" t="s">
        <v>3925</v>
      </c>
      <c r="H8" s="196" t="s">
        <v>3926</v>
      </c>
      <c r="I8" s="199"/>
      <c r="J8" s="199"/>
    </row>
    <row r="9" spans="1:10" hidden="1">
      <c r="A9" s="196" t="s">
        <v>772</v>
      </c>
      <c r="B9" s="196" t="s">
        <v>773</v>
      </c>
      <c r="C9" s="196" t="s">
        <v>4761</v>
      </c>
      <c r="D9" s="196" t="s">
        <v>4762</v>
      </c>
      <c r="E9" s="196" t="s">
        <v>1354</v>
      </c>
      <c r="F9" s="196" t="s">
        <v>1355</v>
      </c>
      <c r="G9" s="209" t="s">
        <v>3925</v>
      </c>
      <c r="H9" s="196" t="s">
        <v>3926</v>
      </c>
      <c r="I9" s="199"/>
      <c r="J9" s="199"/>
    </row>
    <row r="10" spans="1:10" hidden="1">
      <c r="A10" s="196" t="s">
        <v>772</v>
      </c>
      <c r="B10" s="196" t="s">
        <v>773</v>
      </c>
      <c r="C10" s="196" t="s">
        <v>4761</v>
      </c>
      <c r="D10" s="196" t="s">
        <v>4762</v>
      </c>
      <c r="E10" s="196" t="s">
        <v>1356</v>
      </c>
      <c r="F10" s="196" t="s">
        <v>1357</v>
      </c>
      <c r="G10" s="209" t="s">
        <v>3929</v>
      </c>
      <c r="H10" s="196" t="s">
        <v>3930</v>
      </c>
      <c r="I10" s="199"/>
      <c r="J10" s="199"/>
    </row>
    <row r="11" spans="1:10" hidden="1">
      <c r="A11" s="196" t="s">
        <v>772</v>
      </c>
      <c r="B11" s="196" t="s">
        <v>773</v>
      </c>
      <c r="C11" s="196" t="s">
        <v>4761</v>
      </c>
      <c r="D11" s="196" t="s">
        <v>4762</v>
      </c>
      <c r="E11" s="196" t="s">
        <v>1358</v>
      </c>
      <c r="F11" s="196" t="s">
        <v>1359</v>
      </c>
      <c r="G11" s="209" t="s">
        <v>3921</v>
      </c>
      <c r="H11" s="196" t="s">
        <v>3922</v>
      </c>
      <c r="I11" s="199"/>
      <c r="J11" s="199"/>
    </row>
    <row r="12" spans="1:10" hidden="1">
      <c r="A12" s="196" t="s">
        <v>772</v>
      </c>
      <c r="B12" s="196" t="s">
        <v>773</v>
      </c>
      <c r="C12" s="196" t="s">
        <v>4761</v>
      </c>
      <c r="D12" s="196" t="s">
        <v>4762</v>
      </c>
      <c r="E12" s="196" t="s">
        <v>776</v>
      </c>
      <c r="F12" s="196" t="s">
        <v>777</v>
      </c>
      <c r="G12" s="209" t="s">
        <v>3931</v>
      </c>
      <c r="H12" s="196" t="s">
        <v>3932</v>
      </c>
      <c r="I12" s="199"/>
      <c r="J12" s="199"/>
    </row>
    <row r="13" spans="1:10" hidden="1">
      <c r="A13" s="196" t="s">
        <v>772</v>
      </c>
      <c r="B13" s="196" t="s">
        <v>773</v>
      </c>
      <c r="C13" s="196" t="s">
        <v>4761</v>
      </c>
      <c r="D13" s="196" t="s">
        <v>4762</v>
      </c>
      <c r="E13" s="196" t="s">
        <v>1182</v>
      </c>
      <c r="F13" s="196" t="s">
        <v>1183</v>
      </c>
      <c r="G13" s="209" t="s">
        <v>3925</v>
      </c>
      <c r="H13" s="196" t="s">
        <v>3926</v>
      </c>
      <c r="I13" s="199"/>
      <c r="J13" s="199"/>
    </row>
    <row r="14" spans="1:10" hidden="1">
      <c r="A14" s="196" t="s">
        <v>772</v>
      </c>
      <c r="B14" s="196" t="s">
        <v>773</v>
      </c>
      <c r="C14" s="196" t="s">
        <v>4761</v>
      </c>
      <c r="D14" s="196" t="s">
        <v>4762</v>
      </c>
      <c r="E14" s="196" t="s">
        <v>778</v>
      </c>
      <c r="F14" s="196" t="s">
        <v>779</v>
      </c>
      <c r="G14" s="209" t="s">
        <v>3925</v>
      </c>
      <c r="H14" s="196" t="s">
        <v>3926</v>
      </c>
      <c r="I14" s="199"/>
      <c r="J14" s="199"/>
    </row>
    <row r="15" spans="1:10" hidden="1">
      <c r="A15" s="196" t="s">
        <v>772</v>
      </c>
      <c r="B15" s="196" t="s">
        <v>773</v>
      </c>
      <c r="C15" s="196" t="s">
        <v>4761</v>
      </c>
      <c r="D15" s="196" t="s">
        <v>4762</v>
      </c>
      <c r="E15" s="196" t="s">
        <v>1360</v>
      </c>
      <c r="F15" s="196" t="s">
        <v>1361</v>
      </c>
      <c r="G15" s="209" t="s">
        <v>3925</v>
      </c>
      <c r="H15" s="196" t="s">
        <v>3926</v>
      </c>
      <c r="I15" s="199"/>
      <c r="J15" s="199"/>
    </row>
    <row r="16" spans="1:10" hidden="1">
      <c r="A16" s="196" t="s">
        <v>772</v>
      </c>
      <c r="B16" s="196" t="s">
        <v>773</v>
      </c>
      <c r="C16" s="196" t="s">
        <v>4761</v>
      </c>
      <c r="D16" s="196" t="s">
        <v>4762</v>
      </c>
      <c r="E16" s="196" t="s">
        <v>1184</v>
      </c>
      <c r="F16" s="196" t="s">
        <v>1185</v>
      </c>
      <c r="G16" s="209" t="s">
        <v>3925</v>
      </c>
      <c r="H16" s="196" t="s">
        <v>3926</v>
      </c>
      <c r="I16" s="199"/>
      <c r="J16" s="199"/>
    </row>
    <row r="17" spans="1:10" hidden="1">
      <c r="A17" s="196" t="s">
        <v>772</v>
      </c>
      <c r="B17" s="196" t="s">
        <v>773</v>
      </c>
      <c r="C17" s="196" t="s">
        <v>4761</v>
      </c>
      <c r="D17" s="196" t="s">
        <v>4762</v>
      </c>
      <c r="E17" s="196" t="s">
        <v>1362</v>
      </c>
      <c r="F17" s="196" t="s">
        <v>1363</v>
      </c>
      <c r="G17" s="209" t="s">
        <v>3921</v>
      </c>
      <c r="H17" s="196" t="s">
        <v>3922</v>
      </c>
      <c r="I17" s="199"/>
      <c r="J17" s="199"/>
    </row>
    <row r="18" spans="1:10" hidden="1">
      <c r="A18" s="196" t="s">
        <v>772</v>
      </c>
      <c r="B18" s="196" t="s">
        <v>773</v>
      </c>
      <c r="C18" s="196" t="s">
        <v>4761</v>
      </c>
      <c r="D18" s="196" t="s">
        <v>4762</v>
      </c>
      <c r="E18" s="196" t="s">
        <v>1364</v>
      </c>
      <c r="F18" s="196" t="s">
        <v>1365</v>
      </c>
      <c r="G18" s="209" t="s">
        <v>3925</v>
      </c>
      <c r="H18" s="196" t="s">
        <v>3926</v>
      </c>
      <c r="I18" s="199"/>
      <c r="J18" s="199"/>
    </row>
    <row r="19" spans="1:10" hidden="1">
      <c r="A19" s="196" t="s">
        <v>772</v>
      </c>
      <c r="B19" s="196" t="s">
        <v>773</v>
      </c>
      <c r="C19" s="196" t="s">
        <v>4761</v>
      </c>
      <c r="D19" s="196" t="s">
        <v>4762</v>
      </c>
      <c r="E19" s="196" t="s">
        <v>780</v>
      </c>
      <c r="F19" s="196" t="s">
        <v>781</v>
      </c>
      <c r="G19" s="209" t="s">
        <v>3925</v>
      </c>
      <c r="H19" s="196" t="s">
        <v>3926</v>
      </c>
      <c r="I19" s="199"/>
      <c r="J19" s="199"/>
    </row>
    <row r="20" spans="1:10" hidden="1">
      <c r="A20" s="196" t="s">
        <v>772</v>
      </c>
      <c r="B20" s="196" t="s">
        <v>773</v>
      </c>
      <c r="C20" s="196" t="s">
        <v>4761</v>
      </c>
      <c r="D20" s="196" t="s">
        <v>4762</v>
      </c>
      <c r="E20" s="196" t="s">
        <v>1376</v>
      </c>
      <c r="F20" s="196" t="s">
        <v>1377</v>
      </c>
      <c r="G20" s="209" t="s">
        <v>3927</v>
      </c>
      <c r="H20" s="196" t="s">
        <v>3928</v>
      </c>
      <c r="I20" s="199"/>
      <c r="J20" s="199"/>
    </row>
    <row r="21" spans="1:10" hidden="1">
      <c r="A21" s="196" t="s">
        <v>772</v>
      </c>
      <c r="B21" s="196" t="s">
        <v>773</v>
      </c>
      <c r="C21" s="196" t="s">
        <v>4761</v>
      </c>
      <c r="D21" s="196" t="s">
        <v>4762</v>
      </c>
      <c r="E21" s="196" t="s">
        <v>1378</v>
      </c>
      <c r="F21" s="196" t="s">
        <v>1379</v>
      </c>
      <c r="G21" s="209" t="s">
        <v>3925</v>
      </c>
      <c r="H21" s="196" t="s">
        <v>3926</v>
      </c>
      <c r="I21" s="199"/>
      <c r="J21" s="199"/>
    </row>
    <row r="22" spans="1:10" hidden="1">
      <c r="A22" s="196" t="s">
        <v>772</v>
      </c>
      <c r="B22" s="196" t="s">
        <v>773</v>
      </c>
      <c r="C22" s="196" t="s">
        <v>4761</v>
      </c>
      <c r="D22" s="196" t="s">
        <v>4762</v>
      </c>
      <c r="E22" s="196" t="s">
        <v>1384</v>
      </c>
      <c r="F22" s="196" t="s">
        <v>1385</v>
      </c>
      <c r="G22" s="209" t="s">
        <v>3925</v>
      </c>
      <c r="H22" s="196" t="s">
        <v>3926</v>
      </c>
      <c r="I22" s="199"/>
      <c r="J22" s="199"/>
    </row>
    <row r="23" spans="1:10" hidden="1">
      <c r="A23" s="196" t="s">
        <v>772</v>
      </c>
      <c r="B23" s="196" t="s">
        <v>773</v>
      </c>
      <c r="C23" s="196" t="s">
        <v>4761</v>
      </c>
      <c r="D23" s="196" t="s">
        <v>4762</v>
      </c>
      <c r="E23" s="196" t="s">
        <v>1186</v>
      </c>
      <c r="F23" s="196" t="s">
        <v>1187</v>
      </c>
      <c r="G23" s="209" t="s">
        <v>3925</v>
      </c>
      <c r="H23" s="196" t="s">
        <v>3926</v>
      </c>
      <c r="I23" s="199"/>
      <c r="J23" s="199"/>
    </row>
    <row r="24" spans="1:10" hidden="1">
      <c r="A24" s="196" t="s">
        <v>772</v>
      </c>
      <c r="B24" s="196" t="s">
        <v>773</v>
      </c>
      <c r="C24" s="196" t="s">
        <v>4761</v>
      </c>
      <c r="D24" s="196" t="s">
        <v>4762</v>
      </c>
      <c r="E24" s="196" t="s">
        <v>1188</v>
      </c>
      <c r="F24" s="196" t="s">
        <v>1189</v>
      </c>
      <c r="G24" s="209" t="s">
        <v>3925</v>
      </c>
      <c r="H24" s="196" t="s">
        <v>3926</v>
      </c>
      <c r="I24" s="199"/>
      <c r="J24" s="199"/>
    </row>
    <row r="25" spans="1:10" hidden="1">
      <c r="A25" s="196" t="s">
        <v>772</v>
      </c>
      <c r="B25" s="196" t="s">
        <v>773</v>
      </c>
      <c r="C25" s="196" t="s">
        <v>4761</v>
      </c>
      <c r="D25" s="196" t="s">
        <v>4762</v>
      </c>
      <c r="E25" s="196" t="s">
        <v>1388</v>
      </c>
      <c r="F25" s="196" t="s">
        <v>1389</v>
      </c>
      <c r="G25" s="209" t="s">
        <v>3925</v>
      </c>
      <c r="H25" s="196" t="s">
        <v>3926</v>
      </c>
      <c r="I25" s="199"/>
      <c r="J25" s="199"/>
    </row>
    <row r="26" spans="1:10" hidden="1">
      <c r="A26" s="196" t="s">
        <v>772</v>
      </c>
      <c r="B26" s="196" t="s">
        <v>773</v>
      </c>
      <c r="C26" s="196" t="s">
        <v>4761</v>
      </c>
      <c r="D26" s="196" t="s">
        <v>4762</v>
      </c>
      <c r="E26" s="196" t="s">
        <v>1394</v>
      </c>
      <c r="F26" s="196" t="s">
        <v>1395</v>
      </c>
      <c r="G26" s="209" t="s">
        <v>3925</v>
      </c>
      <c r="H26" s="196" t="s">
        <v>3926</v>
      </c>
      <c r="I26" s="199"/>
      <c r="J26" s="199"/>
    </row>
    <row r="27" spans="1:10" hidden="1">
      <c r="A27" s="196" t="s">
        <v>772</v>
      </c>
      <c r="B27" s="196" t="s">
        <v>773</v>
      </c>
      <c r="C27" s="196" t="s">
        <v>4761</v>
      </c>
      <c r="D27" s="196" t="s">
        <v>4762</v>
      </c>
      <c r="E27" s="196" t="s">
        <v>4054</v>
      </c>
      <c r="F27" s="196" t="s">
        <v>4055</v>
      </c>
      <c r="G27" s="209" t="s">
        <v>3925</v>
      </c>
      <c r="H27" s="196" t="s">
        <v>3926</v>
      </c>
      <c r="I27" s="199"/>
      <c r="J27" s="199"/>
    </row>
    <row r="28" spans="1:10" hidden="1">
      <c r="A28" s="196" t="s">
        <v>772</v>
      </c>
      <c r="B28" s="196" t="s">
        <v>773</v>
      </c>
      <c r="C28" s="196" t="s">
        <v>4761</v>
      </c>
      <c r="D28" s="196" t="s">
        <v>4762</v>
      </c>
      <c r="E28" s="196" t="s">
        <v>1399</v>
      </c>
      <c r="F28" s="196" t="s">
        <v>1400</v>
      </c>
      <c r="G28" s="209" t="s">
        <v>3937</v>
      </c>
      <c r="H28" s="196" t="s">
        <v>3938</v>
      </c>
      <c r="I28" s="199"/>
      <c r="J28" s="199"/>
    </row>
    <row r="29" spans="1:10" hidden="1">
      <c r="A29" s="196" t="s">
        <v>772</v>
      </c>
      <c r="B29" s="196" t="s">
        <v>773</v>
      </c>
      <c r="C29" s="196" t="s">
        <v>4761</v>
      </c>
      <c r="D29" s="196" t="s">
        <v>4762</v>
      </c>
      <c r="E29" s="196" t="s">
        <v>1447</v>
      </c>
      <c r="F29" s="196" t="s">
        <v>1448</v>
      </c>
      <c r="G29" s="209" t="s">
        <v>3925</v>
      </c>
      <c r="H29" s="196" t="s">
        <v>3926</v>
      </c>
      <c r="I29" s="199"/>
      <c r="J29" s="199"/>
    </row>
    <row r="30" spans="1:10" hidden="1">
      <c r="A30" s="196" t="s">
        <v>772</v>
      </c>
      <c r="B30" s="196" t="s">
        <v>773</v>
      </c>
      <c r="C30" s="196" t="s">
        <v>4761</v>
      </c>
      <c r="D30" s="196" t="s">
        <v>4762</v>
      </c>
      <c r="E30" s="196" t="s">
        <v>2279</v>
      </c>
      <c r="F30" s="196" t="s">
        <v>2280</v>
      </c>
      <c r="G30" s="209" t="s">
        <v>3925</v>
      </c>
      <c r="H30" s="196" t="s">
        <v>3926</v>
      </c>
      <c r="I30" s="199"/>
      <c r="J30" s="199"/>
    </row>
    <row r="31" spans="1:10" hidden="1">
      <c r="A31" s="196" t="s">
        <v>772</v>
      </c>
      <c r="B31" s="196" t="s">
        <v>773</v>
      </c>
      <c r="C31" s="196" t="s">
        <v>4761</v>
      </c>
      <c r="D31" s="196" t="s">
        <v>4762</v>
      </c>
      <c r="E31" s="196" t="s">
        <v>4056</v>
      </c>
      <c r="F31" s="196" t="s">
        <v>4057</v>
      </c>
      <c r="G31" s="209" t="s">
        <v>3925</v>
      </c>
      <c r="H31" s="196" t="s">
        <v>3926</v>
      </c>
      <c r="I31" s="199"/>
      <c r="J31" s="199"/>
    </row>
    <row r="32" spans="1:10" hidden="1">
      <c r="A32" s="196" t="s">
        <v>772</v>
      </c>
      <c r="B32" s="196" t="s">
        <v>773</v>
      </c>
      <c r="C32" s="196" t="s">
        <v>4761</v>
      </c>
      <c r="D32" s="196" t="s">
        <v>4762</v>
      </c>
      <c r="E32" s="196" t="s">
        <v>1451</v>
      </c>
      <c r="F32" s="196" t="s">
        <v>1452</v>
      </c>
      <c r="G32" s="209" t="s">
        <v>3925</v>
      </c>
      <c r="H32" s="196" t="s">
        <v>3926</v>
      </c>
      <c r="I32" s="199"/>
      <c r="J32" s="199"/>
    </row>
    <row r="33" spans="1:10" hidden="1">
      <c r="A33" s="196" t="s">
        <v>772</v>
      </c>
      <c r="B33" s="196" t="s">
        <v>773</v>
      </c>
      <c r="C33" s="196" t="s">
        <v>4761</v>
      </c>
      <c r="D33" s="196" t="s">
        <v>4762</v>
      </c>
      <c r="E33" s="196" t="s">
        <v>1453</v>
      </c>
      <c r="F33" s="196" t="s">
        <v>1454</v>
      </c>
      <c r="G33" s="209" t="s">
        <v>3925</v>
      </c>
      <c r="H33" s="196" t="s">
        <v>3926</v>
      </c>
      <c r="I33" s="199"/>
      <c r="J33" s="199"/>
    </row>
    <row r="34" spans="1:10" hidden="1">
      <c r="A34" s="196" t="s">
        <v>772</v>
      </c>
      <c r="B34" s="196" t="s">
        <v>773</v>
      </c>
      <c r="C34" s="196" t="s">
        <v>4761</v>
      </c>
      <c r="D34" s="196" t="s">
        <v>4762</v>
      </c>
      <c r="E34" s="196" t="s">
        <v>1195</v>
      </c>
      <c r="F34" s="196" t="s">
        <v>1196</v>
      </c>
      <c r="G34" s="209" t="s">
        <v>3923</v>
      </c>
      <c r="H34" s="196" t="s">
        <v>3924</v>
      </c>
      <c r="I34" s="199"/>
      <c r="J34" s="199"/>
    </row>
    <row r="35" spans="1:10" hidden="1">
      <c r="A35" s="196" t="s">
        <v>772</v>
      </c>
      <c r="B35" s="196" t="s">
        <v>773</v>
      </c>
      <c r="C35" s="196" t="s">
        <v>4761</v>
      </c>
      <c r="D35" s="196" t="s">
        <v>4762</v>
      </c>
      <c r="E35" s="196" t="s">
        <v>1479</v>
      </c>
      <c r="F35" s="196" t="s">
        <v>1480</v>
      </c>
      <c r="G35" s="209" t="s">
        <v>3925</v>
      </c>
      <c r="H35" s="196" t="s">
        <v>3926</v>
      </c>
      <c r="I35" s="199"/>
      <c r="J35" s="199"/>
    </row>
    <row r="36" spans="1:10" hidden="1">
      <c r="A36" s="196" t="s">
        <v>772</v>
      </c>
      <c r="B36" s="196" t="s">
        <v>773</v>
      </c>
      <c r="C36" s="196" t="s">
        <v>4761</v>
      </c>
      <c r="D36" s="196" t="s">
        <v>4762</v>
      </c>
      <c r="E36" s="196" t="s">
        <v>782</v>
      </c>
      <c r="F36" s="196" t="s">
        <v>783</v>
      </c>
      <c r="G36" s="209" t="s">
        <v>3925</v>
      </c>
      <c r="H36" s="196" t="s">
        <v>3926</v>
      </c>
      <c r="I36" s="199"/>
      <c r="J36" s="199"/>
    </row>
    <row r="37" spans="1:10" hidden="1">
      <c r="A37" s="196" t="s">
        <v>772</v>
      </c>
      <c r="B37" s="196" t="s">
        <v>773</v>
      </c>
      <c r="C37" s="196" t="s">
        <v>4761</v>
      </c>
      <c r="D37" s="196" t="s">
        <v>4762</v>
      </c>
      <c r="E37" s="196" t="s">
        <v>1201</v>
      </c>
      <c r="F37" s="196" t="s">
        <v>1202</v>
      </c>
      <c r="G37" s="209" t="s">
        <v>3925</v>
      </c>
      <c r="H37" s="196" t="s">
        <v>3926</v>
      </c>
      <c r="I37" s="199"/>
      <c r="J37" s="199"/>
    </row>
    <row r="38" spans="1:10" hidden="1">
      <c r="A38" s="196" t="s">
        <v>772</v>
      </c>
      <c r="B38" s="196" t="s">
        <v>773</v>
      </c>
      <c r="C38" s="196" t="s">
        <v>4761</v>
      </c>
      <c r="D38" s="196" t="s">
        <v>4762</v>
      </c>
      <c r="E38" s="196" t="s">
        <v>1481</v>
      </c>
      <c r="F38" s="196" t="s">
        <v>1482</v>
      </c>
      <c r="G38" s="209" t="s">
        <v>3925</v>
      </c>
      <c r="H38" s="196" t="s">
        <v>3926</v>
      </c>
      <c r="I38" s="199"/>
      <c r="J38" s="199"/>
    </row>
    <row r="39" spans="1:10" hidden="1">
      <c r="A39" s="196" t="s">
        <v>772</v>
      </c>
      <c r="B39" s="196" t="s">
        <v>773</v>
      </c>
      <c r="C39" s="196" t="s">
        <v>4761</v>
      </c>
      <c r="D39" s="196" t="s">
        <v>4762</v>
      </c>
      <c r="E39" s="196" t="s">
        <v>1483</v>
      </c>
      <c r="F39" s="196" t="s">
        <v>1484</v>
      </c>
      <c r="G39" s="209" t="s">
        <v>3925</v>
      </c>
      <c r="H39" s="196" t="s">
        <v>3926</v>
      </c>
      <c r="I39" s="199"/>
      <c r="J39" s="199"/>
    </row>
    <row r="40" spans="1:10" hidden="1">
      <c r="A40" s="196" t="s">
        <v>772</v>
      </c>
      <c r="B40" s="196" t="s">
        <v>773</v>
      </c>
      <c r="C40" s="196" t="s">
        <v>4761</v>
      </c>
      <c r="D40" s="196" t="s">
        <v>4762</v>
      </c>
      <c r="E40" s="196" t="s">
        <v>1485</v>
      </c>
      <c r="F40" s="196" t="s">
        <v>1486</v>
      </c>
      <c r="G40" s="209" t="s">
        <v>3925</v>
      </c>
      <c r="H40" s="196" t="s">
        <v>3926</v>
      </c>
      <c r="I40" s="199"/>
      <c r="J40" s="199"/>
    </row>
    <row r="41" spans="1:10" hidden="1">
      <c r="A41" s="196" t="s">
        <v>772</v>
      </c>
      <c r="B41" s="196" t="s">
        <v>773</v>
      </c>
      <c r="C41" s="196" t="s">
        <v>4761</v>
      </c>
      <c r="D41" s="196" t="s">
        <v>4762</v>
      </c>
      <c r="E41" s="196" t="s">
        <v>1487</v>
      </c>
      <c r="F41" s="196" t="s">
        <v>1488</v>
      </c>
      <c r="G41" s="209" t="s">
        <v>3925</v>
      </c>
      <c r="H41" s="196" t="s">
        <v>3926</v>
      </c>
      <c r="I41" s="199"/>
      <c r="J41" s="199"/>
    </row>
    <row r="42" spans="1:10" hidden="1">
      <c r="A42" s="196" t="s">
        <v>772</v>
      </c>
      <c r="B42" s="196" t="s">
        <v>773</v>
      </c>
      <c r="C42" s="196" t="s">
        <v>4761</v>
      </c>
      <c r="D42" s="196" t="s">
        <v>4762</v>
      </c>
      <c r="E42" s="196" t="s">
        <v>1489</v>
      </c>
      <c r="F42" s="196" t="s">
        <v>1490</v>
      </c>
      <c r="G42" s="209" t="s">
        <v>3925</v>
      </c>
      <c r="H42" s="196" t="s">
        <v>3926</v>
      </c>
      <c r="I42" s="199"/>
      <c r="J42" s="199"/>
    </row>
    <row r="43" spans="1:10" hidden="1">
      <c r="A43" s="196" t="s">
        <v>772</v>
      </c>
      <c r="B43" s="196" t="s">
        <v>773</v>
      </c>
      <c r="C43" s="196" t="s">
        <v>4761</v>
      </c>
      <c r="D43" s="196" t="s">
        <v>4762</v>
      </c>
      <c r="E43" s="196" t="s">
        <v>1491</v>
      </c>
      <c r="F43" s="196" t="s">
        <v>1492</v>
      </c>
      <c r="G43" s="209" t="s">
        <v>3925</v>
      </c>
      <c r="H43" s="196" t="s">
        <v>3926</v>
      </c>
      <c r="I43" s="199"/>
      <c r="J43" s="199"/>
    </row>
    <row r="44" spans="1:10" hidden="1">
      <c r="A44" s="196" t="s">
        <v>772</v>
      </c>
      <c r="B44" s="196" t="s">
        <v>773</v>
      </c>
      <c r="C44" s="196" t="s">
        <v>4761</v>
      </c>
      <c r="D44" s="196" t="s">
        <v>4762</v>
      </c>
      <c r="E44" s="196" t="s">
        <v>1495</v>
      </c>
      <c r="F44" s="196" t="s">
        <v>1496</v>
      </c>
      <c r="G44" s="209" t="s">
        <v>3925</v>
      </c>
      <c r="H44" s="196" t="s">
        <v>3926</v>
      </c>
      <c r="I44" s="199"/>
      <c r="J44" s="199"/>
    </row>
    <row r="45" spans="1:10" hidden="1">
      <c r="A45" s="196" t="s">
        <v>772</v>
      </c>
      <c r="B45" s="196" t="s">
        <v>773</v>
      </c>
      <c r="C45" s="196" t="s">
        <v>4761</v>
      </c>
      <c r="D45" s="196" t="s">
        <v>4762</v>
      </c>
      <c r="E45" s="196" t="s">
        <v>784</v>
      </c>
      <c r="F45" s="196" t="s">
        <v>785</v>
      </c>
      <c r="G45" s="209" t="s">
        <v>3925</v>
      </c>
      <c r="H45" s="196" t="s">
        <v>3926</v>
      </c>
      <c r="I45" s="199"/>
      <c r="J45" s="199"/>
    </row>
    <row r="46" spans="1:10" hidden="1">
      <c r="A46" s="196" t="s">
        <v>772</v>
      </c>
      <c r="B46" s="196" t="s">
        <v>773</v>
      </c>
      <c r="C46" s="196" t="s">
        <v>4761</v>
      </c>
      <c r="D46" s="196" t="s">
        <v>4762</v>
      </c>
      <c r="E46" s="196" t="s">
        <v>1497</v>
      </c>
      <c r="F46" s="196" t="s">
        <v>1498</v>
      </c>
      <c r="G46" s="209" t="s">
        <v>3925</v>
      </c>
      <c r="H46" s="196" t="s">
        <v>3926</v>
      </c>
      <c r="I46" s="199"/>
      <c r="J46" s="199"/>
    </row>
    <row r="47" spans="1:10" hidden="1">
      <c r="A47" s="196" t="s">
        <v>772</v>
      </c>
      <c r="B47" s="196" t="s">
        <v>773</v>
      </c>
      <c r="C47" s="196" t="s">
        <v>4761</v>
      </c>
      <c r="D47" s="196" t="s">
        <v>4762</v>
      </c>
      <c r="E47" s="196" t="s">
        <v>1499</v>
      </c>
      <c r="F47" s="196" t="s">
        <v>1500</v>
      </c>
      <c r="G47" s="209" t="s">
        <v>3925</v>
      </c>
      <c r="H47" s="196" t="s">
        <v>3926</v>
      </c>
      <c r="I47" s="199"/>
      <c r="J47" s="199"/>
    </row>
    <row r="48" spans="1:10" hidden="1">
      <c r="A48" s="196" t="s">
        <v>772</v>
      </c>
      <c r="B48" s="196" t="s">
        <v>773</v>
      </c>
      <c r="C48" s="196" t="s">
        <v>4761</v>
      </c>
      <c r="D48" s="196" t="s">
        <v>4762</v>
      </c>
      <c r="E48" s="196" t="s">
        <v>1501</v>
      </c>
      <c r="F48" s="196" t="s">
        <v>1502</v>
      </c>
      <c r="G48" s="209" t="s">
        <v>3925</v>
      </c>
      <c r="H48" s="196" t="s">
        <v>3926</v>
      </c>
      <c r="I48" s="199"/>
      <c r="J48" s="199"/>
    </row>
    <row r="49" spans="1:10" hidden="1">
      <c r="A49" s="196" t="s">
        <v>772</v>
      </c>
      <c r="B49" s="196" t="s">
        <v>773</v>
      </c>
      <c r="C49" s="196" t="s">
        <v>4761</v>
      </c>
      <c r="D49" s="196" t="s">
        <v>4762</v>
      </c>
      <c r="E49" s="196" t="s">
        <v>1209</v>
      </c>
      <c r="F49" s="196" t="s">
        <v>1210</v>
      </c>
      <c r="G49" s="209" t="s">
        <v>3925</v>
      </c>
      <c r="H49" s="196" t="s">
        <v>3926</v>
      </c>
      <c r="I49" s="199"/>
      <c r="J49" s="199"/>
    </row>
    <row r="50" spans="1:10" hidden="1">
      <c r="A50" s="196" t="s">
        <v>772</v>
      </c>
      <c r="B50" s="196" t="s">
        <v>773</v>
      </c>
      <c r="C50" s="196" t="s">
        <v>4761</v>
      </c>
      <c r="D50" s="196" t="s">
        <v>4762</v>
      </c>
      <c r="E50" s="196" t="s">
        <v>1266</v>
      </c>
      <c r="F50" s="196" t="s">
        <v>1503</v>
      </c>
      <c r="G50" s="209" t="s">
        <v>3925</v>
      </c>
      <c r="H50" s="196" t="s">
        <v>3926</v>
      </c>
      <c r="I50" s="199"/>
      <c r="J50" s="199"/>
    </row>
    <row r="51" spans="1:10" hidden="1">
      <c r="A51" s="196" t="s">
        <v>772</v>
      </c>
      <c r="B51" s="196" t="s">
        <v>773</v>
      </c>
      <c r="C51" s="196" t="s">
        <v>4761</v>
      </c>
      <c r="D51" s="196" t="s">
        <v>4762</v>
      </c>
      <c r="E51" s="196" t="s">
        <v>1504</v>
      </c>
      <c r="F51" s="196" t="s">
        <v>1505</v>
      </c>
      <c r="G51" s="209" t="s">
        <v>3925</v>
      </c>
      <c r="H51" s="196" t="s">
        <v>3926</v>
      </c>
      <c r="I51" s="199"/>
      <c r="J51" s="199"/>
    </row>
    <row r="52" spans="1:10" hidden="1">
      <c r="A52" s="196" t="s">
        <v>772</v>
      </c>
      <c r="B52" s="196" t="s">
        <v>773</v>
      </c>
      <c r="C52" s="196" t="s">
        <v>4761</v>
      </c>
      <c r="D52" s="196" t="s">
        <v>4762</v>
      </c>
      <c r="E52" s="196" t="s">
        <v>4058</v>
      </c>
      <c r="F52" s="196" t="s">
        <v>4059</v>
      </c>
      <c r="G52" s="209" t="s">
        <v>3925</v>
      </c>
      <c r="H52" s="196" t="s">
        <v>3926</v>
      </c>
      <c r="I52" s="199"/>
      <c r="J52" s="199"/>
    </row>
    <row r="53" spans="1:10" hidden="1">
      <c r="A53" s="196" t="s">
        <v>772</v>
      </c>
      <c r="B53" s="196" t="s">
        <v>773</v>
      </c>
      <c r="C53" s="196" t="s">
        <v>4761</v>
      </c>
      <c r="D53" s="196" t="s">
        <v>4762</v>
      </c>
      <c r="E53" s="196" t="s">
        <v>1506</v>
      </c>
      <c r="F53" s="196" t="s">
        <v>1507</v>
      </c>
      <c r="G53" s="209" t="s">
        <v>3921</v>
      </c>
      <c r="H53" s="196" t="s">
        <v>3922</v>
      </c>
      <c r="I53" s="199"/>
      <c r="J53" s="199"/>
    </row>
    <row r="54" spans="1:10" hidden="1">
      <c r="A54" s="196" t="s">
        <v>772</v>
      </c>
      <c r="B54" s="196" t="s">
        <v>773</v>
      </c>
      <c r="C54" s="196" t="s">
        <v>4761</v>
      </c>
      <c r="D54" s="196" t="s">
        <v>4762</v>
      </c>
      <c r="E54" s="196" t="s">
        <v>1211</v>
      </c>
      <c r="F54" s="196" t="s">
        <v>1212</v>
      </c>
      <c r="G54" s="209" t="s">
        <v>3925</v>
      </c>
      <c r="H54" s="196" t="s">
        <v>3926</v>
      </c>
      <c r="I54" s="199"/>
      <c r="J54" s="199"/>
    </row>
    <row r="55" spans="1:10" hidden="1">
      <c r="A55" s="196" t="s">
        <v>772</v>
      </c>
      <c r="B55" s="196" t="s">
        <v>773</v>
      </c>
      <c r="C55" s="196" t="s">
        <v>4761</v>
      </c>
      <c r="D55" s="196" t="s">
        <v>4762</v>
      </c>
      <c r="E55" s="196" t="s">
        <v>1508</v>
      </c>
      <c r="F55" s="196" t="s">
        <v>1509</v>
      </c>
      <c r="G55" s="209" t="s">
        <v>3925</v>
      </c>
      <c r="H55" s="196" t="s">
        <v>3926</v>
      </c>
      <c r="I55" s="199"/>
      <c r="J55" s="199"/>
    </row>
    <row r="56" spans="1:10" hidden="1">
      <c r="A56" s="196" t="s">
        <v>772</v>
      </c>
      <c r="B56" s="196" t="s">
        <v>773</v>
      </c>
      <c r="C56" s="196" t="s">
        <v>4761</v>
      </c>
      <c r="D56" s="196" t="s">
        <v>4762</v>
      </c>
      <c r="E56" s="196" t="s">
        <v>1534</v>
      </c>
      <c r="F56" s="196" t="s">
        <v>2283</v>
      </c>
      <c r="G56" s="209" t="s">
        <v>3925</v>
      </c>
      <c r="H56" s="196" t="s">
        <v>3926</v>
      </c>
      <c r="I56" s="199"/>
      <c r="J56" s="199"/>
    </row>
    <row r="57" spans="1:10" hidden="1">
      <c r="A57" s="196" t="s">
        <v>772</v>
      </c>
      <c r="B57" s="196" t="s">
        <v>773</v>
      </c>
      <c r="C57" s="196" t="s">
        <v>4761</v>
      </c>
      <c r="D57" s="196" t="s">
        <v>4762</v>
      </c>
      <c r="E57" s="196" t="s">
        <v>1538</v>
      </c>
      <c r="F57" s="196" t="s">
        <v>1539</v>
      </c>
      <c r="G57" s="209" t="s">
        <v>3925</v>
      </c>
      <c r="H57" s="196" t="s">
        <v>3926</v>
      </c>
      <c r="I57" s="199"/>
      <c r="J57" s="199"/>
    </row>
    <row r="58" spans="1:10" hidden="1">
      <c r="A58" s="196" t="s">
        <v>772</v>
      </c>
      <c r="B58" s="196" t="s">
        <v>773</v>
      </c>
      <c r="C58" s="196" t="s">
        <v>4761</v>
      </c>
      <c r="D58" s="196" t="s">
        <v>4762</v>
      </c>
      <c r="E58" s="196" t="s">
        <v>4060</v>
      </c>
      <c r="F58" s="196" t="s">
        <v>4061</v>
      </c>
      <c r="G58" s="209" t="s">
        <v>3937</v>
      </c>
      <c r="H58" s="196" t="s">
        <v>3938</v>
      </c>
      <c r="I58" s="199"/>
      <c r="J58" s="199"/>
    </row>
    <row r="59" spans="1:10" hidden="1">
      <c r="A59" s="196" t="s">
        <v>772</v>
      </c>
      <c r="B59" s="196" t="s">
        <v>773</v>
      </c>
      <c r="C59" s="196" t="s">
        <v>4761</v>
      </c>
      <c r="D59" s="196" t="s">
        <v>4762</v>
      </c>
      <c r="E59" s="196" t="s">
        <v>1540</v>
      </c>
      <c r="F59" s="196" t="s">
        <v>1541</v>
      </c>
      <c r="G59" s="209" t="s">
        <v>3929</v>
      </c>
      <c r="H59" s="196" t="s">
        <v>3930</v>
      </c>
      <c r="I59" s="199"/>
      <c r="J59" s="199"/>
    </row>
    <row r="60" spans="1:10" hidden="1">
      <c r="A60" s="196" t="s">
        <v>772</v>
      </c>
      <c r="B60" s="196" t="s">
        <v>773</v>
      </c>
      <c r="C60" s="196" t="s">
        <v>4761</v>
      </c>
      <c r="D60" s="196" t="s">
        <v>4762</v>
      </c>
      <c r="E60" s="196" t="s">
        <v>1549</v>
      </c>
      <c r="F60" s="196" t="s">
        <v>2289</v>
      </c>
      <c r="G60" s="209" t="s">
        <v>3923</v>
      </c>
      <c r="H60" s="196" t="s">
        <v>3924</v>
      </c>
      <c r="I60" s="199"/>
      <c r="J60" s="199"/>
    </row>
    <row r="61" spans="1:10" hidden="1">
      <c r="A61" s="196" t="s">
        <v>772</v>
      </c>
      <c r="B61" s="196" t="s">
        <v>773</v>
      </c>
      <c r="C61" s="196" t="s">
        <v>4761</v>
      </c>
      <c r="D61" s="196" t="s">
        <v>4762</v>
      </c>
      <c r="E61" s="196" t="s">
        <v>1549</v>
      </c>
      <c r="F61" s="196" t="s">
        <v>2289</v>
      </c>
      <c r="G61" s="209" t="s">
        <v>3925</v>
      </c>
      <c r="H61" s="196" t="s">
        <v>3926</v>
      </c>
      <c r="I61" s="199"/>
      <c r="J61" s="199"/>
    </row>
    <row r="62" spans="1:10" hidden="1">
      <c r="A62" s="196" t="s">
        <v>772</v>
      </c>
      <c r="B62" s="196" t="s">
        <v>773</v>
      </c>
      <c r="C62" s="196" t="s">
        <v>4761</v>
      </c>
      <c r="D62" s="196" t="s">
        <v>4762</v>
      </c>
      <c r="E62" s="196" t="s">
        <v>1555</v>
      </c>
      <c r="F62" s="196" t="s">
        <v>1556</v>
      </c>
      <c r="G62" s="209" t="s">
        <v>3941</v>
      </c>
      <c r="H62" s="196" t="s">
        <v>3942</v>
      </c>
      <c r="I62" s="199"/>
      <c r="J62" s="199"/>
    </row>
    <row r="63" spans="1:10" hidden="1">
      <c r="A63" s="196" t="s">
        <v>772</v>
      </c>
      <c r="B63" s="196" t="s">
        <v>773</v>
      </c>
      <c r="C63" s="196" t="s">
        <v>4761</v>
      </c>
      <c r="D63" s="196" t="s">
        <v>4762</v>
      </c>
      <c r="E63" s="196" t="s">
        <v>1559</v>
      </c>
      <c r="F63" s="196" t="s">
        <v>1545</v>
      </c>
      <c r="G63" s="209" t="s">
        <v>3925</v>
      </c>
      <c r="H63" s="196" t="s">
        <v>3926</v>
      </c>
      <c r="I63" s="199"/>
      <c r="J63" s="199"/>
    </row>
    <row r="64" spans="1:10" hidden="1">
      <c r="A64" s="196" t="s">
        <v>772</v>
      </c>
      <c r="B64" s="196" t="s">
        <v>773</v>
      </c>
      <c r="C64" s="196" t="s">
        <v>4761</v>
      </c>
      <c r="D64" s="196" t="s">
        <v>4762</v>
      </c>
      <c r="E64" s="196" t="s">
        <v>2296</v>
      </c>
      <c r="F64" s="196" t="s">
        <v>2297</v>
      </c>
      <c r="G64" s="209" t="s">
        <v>3925</v>
      </c>
      <c r="H64" s="196" t="s">
        <v>3926</v>
      </c>
      <c r="I64" s="199"/>
      <c r="J64" s="199"/>
    </row>
    <row r="65" spans="1:10" hidden="1">
      <c r="A65" s="196" t="s">
        <v>772</v>
      </c>
      <c r="B65" s="196" t="s">
        <v>773</v>
      </c>
      <c r="C65" s="196" t="s">
        <v>4761</v>
      </c>
      <c r="D65" s="196" t="s">
        <v>4762</v>
      </c>
      <c r="E65" s="196" t="s">
        <v>786</v>
      </c>
      <c r="F65" s="196" t="s">
        <v>829</v>
      </c>
      <c r="G65" s="209" t="s">
        <v>3941</v>
      </c>
      <c r="H65" s="196" t="s">
        <v>3942</v>
      </c>
      <c r="I65" s="199"/>
      <c r="J65" s="199"/>
    </row>
    <row r="66" spans="1:10" hidden="1">
      <c r="A66" s="196" t="s">
        <v>772</v>
      </c>
      <c r="B66" s="196" t="s">
        <v>773</v>
      </c>
      <c r="C66" s="196" t="s">
        <v>4761</v>
      </c>
      <c r="D66" s="196" t="s">
        <v>4762</v>
      </c>
      <c r="E66" s="196" t="s">
        <v>2298</v>
      </c>
      <c r="F66" s="196" t="s">
        <v>2299</v>
      </c>
      <c r="G66" s="209" t="s">
        <v>3925</v>
      </c>
      <c r="H66" s="196" t="s">
        <v>3926</v>
      </c>
      <c r="I66" s="199"/>
      <c r="J66" s="199"/>
    </row>
    <row r="67" spans="1:10" hidden="1">
      <c r="A67" s="196" t="s">
        <v>772</v>
      </c>
      <c r="B67" s="196" t="s">
        <v>773</v>
      </c>
      <c r="C67" s="196" t="s">
        <v>4763</v>
      </c>
      <c r="D67" s="196" t="s">
        <v>4764</v>
      </c>
      <c r="E67" s="196" t="s">
        <v>1368</v>
      </c>
      <c r="F67" s="196" t="s">
        <v>1369</v>
      </c>
      <c r="G67" s="209" t="s">
        <v>3933</v>
      </c>
      <c r="H67" s="196" t="s">
        <v>3934</v>
      </c>
      <c r="I67" s="199"/>
      <c r="J67" s="199"/>
    </row>
    <row r="68" spans="1:10" hidden="1">
      <c r="A68" s="196" t="s">
        <v>772</v>
      </c>
      <c r="B68" s="196" t="s">
        <v>773</v>
      </c>
      <c r="C68" s="196" t="s">
        <v>4763</v>
      </c>
      <c r="D68" s="196" t="s">
        <v>4764</v>
      </c>
      <c r="E68" s="196" t="s">
        <v>1370</v>
      </c>
      <c r="F68" s="196" t="s">
        <v>1371</v>
      </c>
      <c r="G68" s="209" t="s">
        <v>3933</v>
      </c>
      <c r="H68" s="196" t="s">
        <v>3934</v>
      </c>
      <c r="I68" s="199"/>
      <c r="J68" s="199"/>
    </row>
    <row r="69" spans="1:10" hidden="1">
      <c r="A69" s="196" t="s">
        <v>772</v>
      </c>
      <c r="B69" s="196" t="s">
        <v>773</v>
      </c>
      <c r="C69" s="196" t="s">
        <v>4763</v>
      </c>
      <c r="D69" s="196" t="s">
        <v>4764</v>
      </c>
      <c r="E69" s="196" t="s">
        <v>1372</v>
      </c>
      <c r="F69" s="196" t="s">
        <v>1373</v>
      </c>
      <c r="G69" s="209" t="s">
        <v>3933</v>
      </c>
      <c r="H69" s="196" t="s">
        <v>3934</v>
      </c>
      <c r="I69" s="199"/>
      <c r="J69" s="199"/>
    </row>
    <row r="70" spans="1:10" hidden="1">
      <c r="A70" s="196" t="s">
        <v>772</v>
      </c>
      <c r="B70" s="196" t="s">
        <v>773</v>
      </c>
      <c r="C70" s="196" t="s">
        <v>4763</v>
      </c>
      <c r="D70" s="196" t="s">
        <v>4764</v>
      </c>
      <c r="E70" s="196" t="s">
        <v>1374</v>
      </c>
      <c r="F70" s="196" t="s">
        <v>1375</v>
      </c>
      <c r="G70" s="209" t="s">
        <v>3933</v>
      </c>
      <c r="H70" s="196" t="s">
        <v>3934</v>
      </c>
      <c r="I70" s="199"/>
      <c r="J70" s="199"/>
    </row>
    <row r="71" spans="1:10" hidden="1">
      <c r="A71" s="196" t="s">
        <v>772</v>
      </c>
      <c r="B71" s="196" t="s">
        <v>773</v>
      </c>
      <c r="C71" s="196" t="s">
        <v>4763</v>
      </c>
      <c r="D71" s="196" t="s">
        <v>4764</v>
      </c>
      <c r="E71" s="196" t="s">
        <v>1532</v>
      </c>
      <c r="F71" s="196" t="s">
        <v>1533</v>
      </c>
      <c r="G71" s="209" t="s">
        <v>3933</v>
      </c>
      <c r="H71" s="196" t="s">
        <v>3934</v>
      </c>
      <c r="I71" s="199"/>
      <c r="J71" s="199"/>
    </row>
    <row r="72" spans="1:10" hidden="1">
      <c r="A72" s="196" t="s">
        <v>772</v>
      </c>
      <c r="B72" s="196" t="s">
        <v>773</v>
      </c>
      <c r="C72" s="196" t="s">
        <v>4763</v>
      </c>
      <c r="D72" s="196" t="s">
        <v>4764</v>
      </c>
      <c r="E72" s="196" t="s">
        <v>4062</v>
      </c>
      <c r="F72" s="196" t="s">
        <v>4063</v>
      </c>
      <c r="G72" s="209" t="s">
        <v>3933</v>
      </c>
      <c r="H72" s="196" t="s">
        <v>3934</v>
      </c>
      <c r="I72" s="199"/>
      <c r="J72" s="199"/>
    </row>
    <row r="73" spans="1:10" hidden="1">
      <c r="A73" s="196" t="s">
        <v>772</v>
      </c>
      <c r="B73" s="196" t="s">
        <v>773</v>
      </c>
      <c r="C73" s="196" t="s">
        <v>4763</v>
      </c>
      <c r="D73" s="196" t="s">
        <v>4764</v>
      </c>
      <c r="E73" s="196" t="s">
        <v>1550</v>
      </c>
      <c r="F73" s="196" t="s">
        <v>2290</v>
      </c>
      <c r="G73" s="209" t="s">
        <v>3933</v>
      </c>
      <c r="H73" s="196" t="s">
        <v>3934</v>
      </c>
      <c r="I73" s="199"/>
      <c r="J73" s="199"/>
    </row>
    <row r="74" spans="1:10" hidden="1">
      <c r="A74" s="196" t="s">
        <v>772</v>
      </c>
      <c r="B74" s="196" t="s">
        <v>773</v>
      </c>
      <c r="C74" s="196" t="s">
        <v>4763</v>
      </c>
      <c r="D74" s="196" t="s">
        <v>4764</v>
      </c>
      <c r="E74" s="196" t="s">
        <v>4064</v>
      </c>
      <c r="F74" s="196" t="s">
        <v>4065</v>
      </c>
      <c r="G74" s="209" t="s">
        <v>3933</v>
      </c>
      <c r="H74" s="196" t="s">
        <v>3934</v>
      </c>
      <c r="I74" s="199"/>
      <c r="J74" s="199"/>
    </row>
    <row r="75" spans="1:10" hidden="1">
      <c r="A75" s="196" t="s">
        <v>772</v>
      </c>
      <c r="B75" s="196" t="s">
        <v>773</v>
      </c>
      <c r="C75" s="196" t="s">
        <v>4765</v>
      </c>
      <c r="D75" s="196" t="s">
        <v>1391</v>
      </c>
      <c r="E75" s="196" t="s">
        <v>1348</v>
      </c>
      <c r="F75" s="196" t="s">
        <v>1349</v>
      </c>
      <c r="G75" s="209" t="s">
        <v>3921</v>
      </c>
      <c r="H75" s="196" t="s">
        <v>3922</v>
      </c>
      <c r="I75" s="199"/>
      <c r="J75" s="199"/>
    </row>
    <row r="76" spans="1:10" hidden="1">
      <c r="A76" s="196" t="s">
        <v>772</v>
      </c>
      <c r="B76" s="196" t="s">
        <v>773</v>
      </c>
      <c r="C76" s="196" t="s">
        <v>4765</v>
      </c>
      <c r="D76" s="196" t="s">
        <v>1391</v>
      </c>
      <c r="E76" s="196" t="s">
        <v>1390</v>
      </c>
      <c r="F76" s="196" t="s">
        <v>1391</v>
      </c>
      <c r="G76" s="209" t="s">
        <v>3935</v>
      </c>
      <c r="H76" s="196" t="s">
        <v>3936</v>
      </c>
      <c r="I76" s="199"/>
      <c r="J76" s="199"/>
    </row>
    <row r="77" spans="1:10" hidden="1">
      <c r="A77" s="196" t="s">
        <v>772</v>
      </c>
      <c r="B77" s="196" t="s">
        <v>773</v>
      </c>
      <c r="C77" s="196" t="s">
        <v>4765</v>
      </c>
      <c r="D77" s="196" t="s">
        <v>1391</v>
      </c>
      <c r="E77" s="196" t="s">
        <v>1390</v>
      </c>
      <c r="F77" s="196" t="s">
        <v>1391</v>
      </c>
      <c r="G77" s="209" t="s">
        <v>3921</v>
      </c>
      <c r="H77" s="196" t="s">
        <v>3922</v>
      </c>
      <c r="I77" s="199"/>
      <c r="J77" s="199"/>
    </row>
    <row r="78" spans="1:10" hidden="1">
      <c r="A78" s="196" t="s">
        <v>772</v>
      </c>
      <c r="B78" s="196" t="s">
        <v>773</v>
      </c>
      <c r="C78" s="196" t="s">
        <v>4765</v>
      </c>
      <c r="D78" s="196" t="s">
        <v>1391</v>
      </c>
      <c r="E78" s="196" t="s">
        <v>1392</v>
      </c>
      <c r="F78" s="196" t="s">
        <v>1393</v>
      </c>
      <c r="G78" s="209" t="s">
        <v>3921</v>
      </c>
      <c r="H78" s="196" t="s">
        <v>3922</v>
      </c>
      <c r="I78" s="199"/>
      <c r="J78" s="199"/>
    </row>
    <row r="79" spans="1:10" hidden="1">
      <c r="A79" s="196" t="s">
        <v>772</v>
      </c>
      <c r="B79" s="196" t="s">
        <v>773</v>
      </c>
      <c r="C79" s="196" t="s">
        <v>4765</v>
      </c>
      <c r="D79" s="196" t="s">
        <v>1391</v>
      </c>
      <c r="E79" s="196" t="s">
        <v>1396</v>
      </c>
      <c r="F79" s="196" t="s">
        <v>765</v>
      </c>
      <c r="G79" s="209" t="s">
        <v>3935</v>
      </c>
      <c r="H79" s="196" t="s">
        <v>3936</v>
      </c>
      <c r="I79" s="199"/>
      <c r="J79" s="199"/>
    </row>
    <row r="80" spans="1:10" hidden="1">
      <c r="A80" s="196" t="s">
        <v>772</v>
      </c>
      <c r="B80" s="196" t="s">
        <v>773</v>
      </c>
      <c r="C80" s="196" t="s">
        <v>4765</v>
      </c>
      <c r="D80" s="196" t="s">
        <v>1391</v>
      </c>
      <c r="E80" s="196" t="s">
        <v>1396</v>
      </c>
      <c r="F80" s="196" t="s">
        <v>765</v>
      </c>
      <c r="G80" s="209" t="s">
        <v>3921</v>
      </c>
      <c r="H80" s="196" t="s">
        <v>3922</v>
      </c>
      <c r="I80" s="199"/>
      <c r="J80" s="199"/>
    </row>
    <row r="81" spans="1:10" hidden="1">
      <c r="A81" s="196" t="s">
        <v>772</v>
      </c>
      <c r="B81" s="196" t="s">
        <v>773</v>
      </c>
      <c r="C81" s="196" t="s">
        <v>4765</v>
      </c>
      <c r="D81" s="196" t="s">
        <v>1391</v>
      </c>
      <c r="E81" s="196" t="s">
        <v>1190</v>
      </c>
      <c r="F81" s="196" t="s">
        <v>1191</v>
      </c>
      <c r="G81" s="209" t="s">
        <v>3921</v>
      </c>
      <c r="H81" s="196" t="s">
        <v>3922</v>
      </c>
      <c r="I81" s="199"/>
      <c r="J81" s="199"/>
    </row>
    <row r="82" spans="1:10" hidden="1">
      <c r="A82" s="196" t="s">
        <v>772</v>
      </c>
      <c r="B82" s="196" t="s">
        <v>773</v>
      </c>
      <c r="C82" s="196" t="s">
        <v>4765</v>
      </c>
      <c r="D82" s="196" t="s">
        <v>1391</v>
      </c>
      <c r="E82" s="196" t="s">
        <v>4066</v>
      </c>
      <c r="F82" s="196" t="s">
        <v>4067</v>
      </c>
      <c r="G82" s="209" t="s">
        <v>3921</v>
      </c>
      <c r="H82" s="196" t="s">
        <v>3922</v>
      </c>
      <c r="I82" s="199"/>
      <c r="J82" s="199"/>
    </row>
    <row r="83" spans="1:10" hidden="1">
      <c r="A83" s="196" t="s">
        <v>772</v>
      </c>
      <c r="B83" s="196" t="s">
        <v>773</v>
      </c>
      <c r="C83" s="196" t="s">
        <v>4765</v>
      </c>
      <c r="D83" s="196" t="s">
        <v>1391</v>
      </c>
      <c r="E83" s="196" t="s">
        <v>1526</v>
      </c>
      <c r="F83" s="196" t="s">
        <v>1527</v>
      </c>
      <c r="G83" s="209" t="s">
        <v>3921</v>
      </c>
      <c r="H83" s="196" t="s">
        <v>3922</v>
      </c>
      <c r="I83" s="199"/>
      <c r="J83" s="199"/>
    </row>
    <row r="84" spans="1:10" hidden="1">
      <c r="A84" s="196" t="s">
        <v>772</v>
      </c>
      <c r="B84" s="196" t="s">
        <v>773</v>
      </c>
      <c r="C84" s="196" t="s">
        <v>4765</v>
      </c>
      <c r="D84" s="196" t="s">
        <v>1391</v>
      </c>
      <c r="E84" s="196" t="s">
        <v>1535</v>
      </c>
      <c r="F84" s="196" t="s">
        <v>1536</v>
      </c>
      <c r="G84" s="209" t="s">
        <v>3921</v>
      </c>
      <c r="H84" s="196" t="s">
        <v>3922</v>
      </c>
      <c r="I84" s="199"/>
      <c r="J84" s="199"/>
    </row>
    <row r="85" spans="1:10" hidden="1">
      <c r="A85" s="196" t="s">
        <v>772</v>
      </c>
      <c r="B85" s="196" t="s">
        <v>773</v>
      </c>
      <c r="C85" s="196" t="s">
        <v>4765</v>
      </c>
      <c r="D85" s="196" t="s">
        <v>1391</v>
      </c>
      <c r="E85" s="196" t="s">
        <v>1553</v>
      </c>
      <c r="F85" s="196" t="s">
        <v>1554</v>
      </c>
      <c r="G85" s="209" t="s">
        <v>3921</v>
      </c>
      <c r="H85" s="196" t="s">
        <v>3922</v>
      </c>
      <c r="I85" s="199"/>
      <c r="J85" s="199"/>
    </row>
    <row r="86" spans="1:10" hidden="1">
      <c r="A86" s="196" t="s">
        <v>772</v>
      </c>
      <c r="B86" s="196" t="s">
        <v>773</v>
      </c>
      <c r="C86" s="196" t="s">
        <v>4765</v>
      </c>
      <c r="D86" s="196" t="s">
        <v>1391</v>
      </c>
      <c r="E86" s="196" t="s">
        <v>1557</v>
      </c>
      <c r="F86" s="196" t="s">
        <v>1558</v>
      </c>
      <c r="G86" s="209" t="s">
        <v>3921</v>
      </c>
      <c r="H86" s="196" t="s">
        <v>3922</v>
      </c>
      <c r="I86" s="199"/>
      <c r="J86" s="199"/>
    </row>
    <row r="87" spans="1:10" hidden="1">
      <c r="A87" s="196" t="s">
        <v>772</v>
      </c>
      <c r="B87" s="196" t="s">
        <v>773</v>
      </c>
      <c r="C87" s="196" t="s">
        <v>4765</v>
      </c>
      <c r="D87" s="196" t="s">
        <v>1391</v>
      </c>
      <c r="E87" s="196" t="s">
        <v>1560</v>
      </c>
      <c r="F87" s="196" t="s">
        <v>2293</v>
      </c>
      <c r="G87" s="209" t="s">
        <v>3921</v>
      </c>
      <c r="H87" s="196" t="s">
        <v>3922</v>
      </c>
      <c r="I87" s="199"/>
      <c r="J87" s="199"/>
    </row>
    <row r="88" spans="1:10" hidden="1">
      <c r="A88" s="196" t="s">
        <v>772</v>
      </c>
      <c r="B88" s="196" t="s">
        <v>773</v>
      </c>
      <c r="C88" s="196" t="s">
        <v>4766</v>
      </c>
      <c r="D88" s="196" t="s">
        <v>1398</v>
      </c>
      <c r="E88" s="196" t="s">
        <v>1397</v>
      </c>
      <c r="F88" s="196" t="s">
        <v>1398</v>
      </c>
      <c r="G88" s="209" t="s">
        <v>3935</v>
      </c>
      <c r="H88" s="196" t="s">
        <v>3936</v>
      </c>
      <c r="I88" s="199"/>
      <c r="J88" s="199"/>
    </row>
    <row r="89" spans="1:10" hidden="1">
      <c r="A89" s="196" t="s">
        <v>772</v>
      </c>
      <c r="B89" s="196" t="s">
        <v>773</v>
      </c>
      <c r="C89" s="196" t="s">
        <v>4766</v>
      </c>
      <c r="D89" s="196" t="s">
        <v>1398</v>
      </c>
      <c r="E89" s="196" t="s">
        <v>1397</v>
      </c>
      <c r="F89" s="196" t="s">
        <v>1398</v>
      </c>
      <c r="G89" s="209" t="s">
        <v>3937</v>
      </c>
      <c r="H89" s="196" t="s">
        <v>3938</v>
      </c>
      <c r="I89" s="199"/>
      <c r="J89" s="199"/>
    </row>
    <row r="90" spans="1:10" hidden="1">
      <c r="A90" s="196" t="s">
        <v>772</v>
      </c>
      <c r="B90" s="196" t="s">
        <v>773</v>
      </c>
      <c r="C90" s="196" t="s">
        <v>4766</v>
      </c>
      <c r="D90" s="196" t="s">
        <v>1398</v>
      </c>
      <c r="E90" s="196" t="s">
        <v>1401</v>
      </c>
      <c r="F90" s="196" t="s">
        <v>1402</v>
      </c>
      <c r="G90" s="209" t="s">
        <v>3937</v>
      </c>
      <c r="H90" s="196" t="s">
        <v>3938</v>
      </c>
      <c r="I90" s="199"/>
      <c r="J90" s="199"/>
    </row>
    <row r="91" spans="1:10" hidden="1">
      <c r="A91" s="196" t="s">
        <v>772</v>
      </c>
      <c r="B91" s="196" t="s">
        <v>773</v>
      </c>
      <c r="C91" s="196" t="s">
        <v>4766</v>
      </c>
      <c r="D91" s="196" t="s">
        <v>1398</v>
      </c>
      <c r="E91" s="196" t="s">
        <v>1403</v>
      </c>
      <c r="F91" s="196" t="s">
        <v>765</v>
      </c>
      <c r="G91" s="209" t="s">
        <v>3935</v>
      </c>
      <c r="H91" s="196" t="s">
        <v>3936</v>
      </c>
      <c r="I91" s="199"/>
      <c r="J91" s="199"/>
    </row>
    <row r="92" spans="1:10" hidden="1">
      <c r="A92" s="196" t="s">
        <v>772</v>
      </c>
      <c r="B92" s="196" t="s">
        <v>773</v>
      </c>
      <c r="C92" s="196" t="s">
        <v>4766</v>
      </c>
      <c r="D92" s="196" t="s">
        <v>1398</v>
      </c>
      <c r="E92" s="196" t="s">
        <v>1192</v>
      </c>
      <c r="F92" s="196" t="s">
        <v>939</v>
      </c>
      <c r="G92" s="209" t="s">
        <v>3937</v>
      </c>
      <c r="H92" s="196" t="s">
        <v>3938</v>
      </c>
      <c r="I92" s="199"/>
      <c r="J92" s="199"/>
    </row>
    <row r="93" spans="1:10" hidden="1">
      <c r="A93" s="196" t="s">
        <v>772</v>
      </c>
      <c r="B93" s="196" t="s">
        <v>773</v>
      </c>
      <c r="C93" s="196" t="s">
        <v>4766</v>
      </c>
      <c r="D93" s="196" t="s">
        <v>1398</v>
      </c>
      <c r="E93" s="196" t="s">
        <v>1404</v>
      </c>
      <c r="F93" s="196" t="s">
        <v>1405</v>
      </c>
      <c r="G93" s="209" t="s">
        <v>3937</v>
      </c>
      <c r="H93" s="196" t="s">
        <v>3938</v>
      </c>
      <c r="I93" s="199"/>
      <c r="J93" s="199"/>
    </row>
    <row r="94" spans="1:10" hidden="1">
      <c r="A94" s="196" t="s">
        <v>772</v>
      </c>
      <c r="B94" s="196" t="s">
        <v>773</v>
      </c>
      <c r="C94" s="196" t="s">
        <v>4766</v>
      </c>
      <c r="D94" s="196" t="s">
        <v>1398</v>
      </c>
      <c r="E94" s="196" t="s">
        <v>1193</v>
      </c>
      <c r="F94" s="196" t="s">
        <v>1194</v>
      </c>
      <c r="G94" s="209" t="s">
        <v>3937</v>
      </c>
      <c r="H94" s="196" t="s">
        <v>3938</v>
      </c>
      <c r="I94" s="199"/>
      <c r="J94" s="199"/>
    </row>
    <row r="95" spans="1:10" hidden="1">
      <c r="A95" s="196" t="s">
        <v>772</v>
      </c>
      <c r="B95" s="196" t="s">
        <v>773</v>
      </c>
      <c r="C95" s="196" t="s">
        <v>4766</v>
      </c>
      <c r="D95" s="196" t="s">
        <v>1398</v>
      </c>
      <c r="E95" s="196" t="s">
        <v>1203</v>
      </c>
      <c r="F95" s="196" t="s">
        <v>1204</v>
      </c>
      <c r="G95" s="209" t="s">
        <v>3937</v>
      </c>
      <c r="H95" s="196" t="s">
        <v>3938</v>
      </c>
      <c r="I95" s="199"/>
      <c r="J95" s="199"/>
    </row>
    <row r="96" spans="1:10" hidden="1">
      <c r="A96" s="196" t="s">
        <v>772</v>
      </c>
      <c r="B96" s="196" t="s">
        <v>773</v>
      </c>
      <c r="C96" s="196" t="s">
        <v>4766</v>
      </c>
      <c r="D96" s="196" t="s">
        <v>1398</v>
      </c>
      <c r="E96" s="196" t="s">
        <v>1528</v>
      </c>
      <c r="F96" s="196" t="s">
        <v>1529</v>
      </c>
      <c r="G96" s="209" t="s">
        <v>3937</v>
      </c>
      <c r="H96" s="196" t="s">
        <v>3938</v>
      </c>
      <c r="I96" s="199"/>
      <c r="J96" s="199"/>
    </row>
    <row r="97" spans="1:10" hidden="1">
      <c r="A97" s="196" t="s">
        <v>772</v>
      </c>
      <c r="B97" s="196" t="s">
        <v>773</v>
      </c>
      <c r="C97" s="196" t="s">
        <v>4766</v>
      </c>
      <c r="D97" s="196" t="s">
        <v>1398</v>
      </c>
      <c r="E97" s="196" t="s">
        <v>1537</v>
      </c>
      <c r="F97" s="196" t="s">
        <v>2284</v>
      </c>
      <c r="G97" s="209" t="s">
        <v>3937</v>
      </c>
      <c r="H97" s="196" t="s">
        <v>3938</v>
      </c>
      <c r="I97" s="199"/>
      <c r="J97" s="199"/>
    </row>
    <row r="98" spans="1:10" hidden="1">
      <c r="A98" s="196" t="s">
        <v>772</v>
      </c>
      <c r="B98" s="196" t="s">
        <v>773</v>
      </c>
      <c r="C98" s="196" t="s">
        <v>4766</v>
      </c>
      <c r="D98" s="196" t="s">
        <v>1398</v>
      </c>
      <c r="E98" s="196" t="s">
        <v>2287</v>
      </c>
      <c r="F98" s="196" t="s">
        <v>2288</v>
      </c>
      <c r="G98" s="209" t="s">
        <v>3937</v>
      </c>
      <c r="H98" s="196" t="s">
        <v>3938</v>
      </c>
      <c r="I98" s="199"/>
      <c r="J98" s="199"/>
    </row>
    <row r="99" spans="1:10" hidden="1">
      <c r="A99" s="196" t="s">
        <v>772</v>
      </c>
      <c r="B99" s="196" t="s">
        <v>773</v>
      </c>
      <c r="C99" s="196" t="s">
        <v>4766</v>
      </c>
      <c r="D99" s="196" t="s">
        <v>1398</v>
      </c>
      <c r="E99" s="196" t="s">
        <v>1547</v>
      </c>
      <c r="F99" s="196" t="s">
        <v>1548</v>
      </c>
      <c r="G99" s="209" t="s">
        <v>3937</v>
      </c>
      <c r="H99" s="196" t="s">
        <v>3938</v>
      </c>
      <c r="I99" s="199"/>
      <c r="J99" s="199"/>
    </row>
    <row r="100" spans="1:10" hidden="1">
      <c r="A100" s="196" t="s">
        <v>772</v>
      </c>
      <c r="B100" s="196" t="s">
        <v>773</v>
      </c>
      <c r="C100" s="196" t="s">
        <v>4766</v>
      </c>
      <c r="D100" s="196" t="s">
        <v>1398</v>
      </c>
      <c r="E100" s="196" t="s">
        <v>1547</v>
      </c>
      <c r="F100" s="196" t="s">
        <v>1548</v>
      </c>
      <c r="G100" s="209" t="s">
        <v>3925</v>
      </c>
      <c r="H100" s="196" t="s">
        <v>3926</v>
      </c>
      <c r="I100" s="199"/>
      <c r="J100" s="199"/>
    </row>
    <row r="101" spans="1:10" hidden="1">
      <c r="A101" s="196" t="s">
        <v>772</v>
      </c>
      <c r="B101" s="196" t="s">
        <v>773</v>
      </c>
      <c r="C101" s="196" t="s">
        <v>4766</v>
      </c>
      <c r="D101" s="196" t="s">
        <v>1398</v>
      </c>
      <c r="E101" s="196" t="s">
        <v>1214</v>
      </c>
      <c r="F101" s="196" t="s">
        <v>1215</v>
      </c>
      <c r="G101" s="209" t="s">
        <v>3937</v>
      </c>
      <c r="H101" s="196" t="s">
        <v>3938</v>
      </c>
      <c r="I101" s="199"/>
      <c r="J101" s="199"/>
    </row>
    <row r="102" spans="1:10">
      <c r="A102" s="196" t="s">
        <v>772</v>
      </c>
      <c r="B102" s="196" t="s">
        <v>773</v>
      </c>
      <c r="C102" s="196" t="s">
        <v>4767</v>
      </c>
      <c r="D102" s="196" t="s">
        <v>4768</v>
      </c>
      <c r="E102" s="196" t="s">
        <v>1406</v>
      </c>
      <c r="F102" s="196" t="s">
        <v>1407</v>
      </c>
      <c r="G102" s="209" t="s">
        <v>3939</v>
      </c>
      <c r="H102" s="196" t="s">
        <v>3940</v>
      </c>
      <c r="I102" s="199"/>
      <c r="J102" s="199"/>
    </row>
    <row r="103" spans="1:10">
      <c r="A103" s="196" t="s">
        <v>772</v>
      </c>
      <c r="B103" s="196" t="s">
        <v>773</v>
      </c>
      <c r="C103" s="196" t="s">
        <v>4767</v>
      </c>
      <c r="D103" s="196" t="s">
        <v>4768</v>
      </c>
      <c r="E103" s="196" t="s">
        <v>1408</v>
      </c>
      <c r="F103" s="196" t="s">
        <v>1409</v>
      </c>
      <c r="G103" s="209" t="s">
        <v>3939</v>
      </c>
      <c r="H103" s="196" t="s">
        <v>3940</v>
      </c>
      <c r="I103" s="199"/>
      <c r="J103" s="199"/>
    </row>
    <row r="104" spans="1:10">
      <c r="A104" s="196" t="s">
        <v>772</v>
      </c>
      <c r="B104" s="196" t="s">
        <v>773</v>
      </c>
      <c r="C104" s="196" t="s">
        <v>4767</v>
      </c>
      <c r="D104" s="196" t="s">
        <v>4768</v>
      </c>
      <c r="E104" s="196" t="s">
        <v>1410</v>
      </c>
      <c r="F104" s="196" t="s">
        <v>1411</v>
      </c>
      <c r="G104" s="209" t="s">
        <v>3939</v>
      </c>
      <c r="H104" s="196" t="s">
        <v>3940</v>
      </c>
      <c r="I104" s="199"/>
      <c r="J104" s="199"/>
    </row>
    <row r="105" spans="1:10">
      <c r="A105" s="196" t="s">
        <v>772</v>
      </c>
      <c r="B105" s="196" t="s">
        <v>773</v>
      </c>
      <c r="C105" s="196" t="s">
        <v>4767</v>
      </c>
      <c r="D105" s="196" t="s">
        <v>4768</v>
      </c>
      <c r="E105" s="196" t="s">
        <v>1412</v>
      </c>
      <c r="F105" s="196" t="s">
        <v>1413</v>
      </c>
      <c r="G105" s="209" t="s">
        <v>3939</v>
      </c>
      <c r="H105" s="196" t="s">
        <v>3940</v>
      </c>
      <c r="I105" s="199"/>
      <c r="J105" s="199"/>
    </row>
    <row r="106" spans="1:10">
      <c r="A106" s="196" t="s">
        <v>772</v>
      </c>
      <c r="B106" s="196" t="s">
        <v>773</v>
      </c>
      <c r="C106" s="196" t="s">
        <v>4767</v>
      </c>
      <c r="D106" s="196" t="s">
        <v>4768</v>
      </c>
      <c r="E106" s="196" t="s">
        <v>1414</v>
      </c>
      <c r="F106" s="196" t="s">
        <v>1415</v>
      </c>
      <c r="G106" s="209" t="s">
        <v>3939</v>
      </c>
      <c r="H106" s="196" t="s">
        <v>3940</v>
      </c>
      <c r="I106" s="199"/>
      <c r="J106" s="199"/>
    </row>
    <row r="107" spans="1:10">
      <c r="A107" s="196" t="s">
        <v>772</v>
      </c>
      <c r="B107" s="196" t="s">
        <v>773</v>
      </c>
      <c r="C107" s="196" t="s">
        <v>4767</v>
      </c>
      <c r="D107" s="196" t="s">
        <v>4768</v>
      </c>
      <c r="E107" s="196" t="s">
        <v>1416</v>
      </c>
      <c r="F107" s="196" t="s">
        <v>1417</v>
      </c>
      <c r="G107" s="209" t="s">
        <v>3939</v>
      </c>
      <c r="H107" s="196" t="s">
        <v>3940</v>
      </c>
      <c r="I107" s="199"/>
      <c r="J107" s="199"/>
    </row>
    <row r="108" spans="1:10">
      <c r="A108" s="196" t="s">
        <v>772</v>
      </c>
      <c r="B108" s="196" t="s">
        <v>773</v>
      </c>
      <c r="C108" s="196" t="s">
        <v>4767</v>
      </c>
      <c r="D108" s="196" t="s">
        <v>4768</v>
      </c>
      <c r="E108" s="196" t="s">
        <v>1418</v>
      </c>
      <c r="F108" s="196" t="s">
        <v>1419</v>
      </c>
      <c r="G108" s="209" t="s">
        <v>3939</v>
      </c>
      <c r="H108" s="196" t="s">
        <v>3940</v>
      </c>
      <c r="I108" s="199"/>
      <c r="J108" s="199"/>
    </row>
    <row r="109" spans="1:10">
      <c r="A109" s="196" t="s">
        <v>772</v>
      </c>
      <c r="B109" s="196" t="s">
        <v>773</v>
      </c>
      <c r="C109" s="196" t="s">
        <v>4767</v>
      </c>
      <c r="D109" s="196" t="s">
        <v>4768</v>
      </c>
      <c r="E109" s="196" t="s">
        <v>1420</v>
      </c>
      <c r="F109" s="196" t="s">
        <v>1421</v>
      </c>
      <c r="G109" s="209" t="s">
        <v>3939</v>
      </c>
      <c r="H109" s="196" t="s">
        <v>3940</v>
      </c>
      <c r="I109" s="199"/>
      <c r="J109" s="199"/>
    </row>
    <row r="110" spans="1:10">
      <c r="A110" s="196" t="s">
        <v>772</v>
      </c>
      <c r="B110" s="196" t="s">
        <v>773</v>
      </c>
      <c r="C110" s="196" t="s">
        <v>4767</v>
      </c>
      <c r="D110" s="196" t="s">
        <v>4768</v>
      </c>
      <c r="E110" s="196" t="s">
        <v>1422</v>
      </c>
      <c r="F110" s="196" t="s">
        <v>1423</v>
      </c>
      <c r="G110" s="209" t="s">
        <v>3939</v>
      </c>
      <c r="H110" s="196" t="s">
        <v>3940</v>
      </c>
      <c r="I110" s="199"/>
      <c r="J110" s="199"/>
    </row>
    <row r="111" spans="1:10">
      <c r="A111" s="196" t="s">
        <v>772</v>
      </c>
      <c r="B111" s="196" t="s">
        <v>773</v>
      </c>
      <c r="C111" s="196" t="s">
        <v>4767</v>
      </c>
      <c r="D111" s="196" t="s">
        <v>4768</v>
      </c>
      <c r="E111" s="196" t="s">
        <v>1428</v>
      </c>
      <c r="F111" s="196" t="s">
        <v>1429</v>
      </c>
      <c r="G111" s="209" t="s">
        <v>3929</v>
      </c>
      <c r="H111" s="196" t="s">
        <v>3930</v>
      </c>
      <c r="I111" s="199"/>
      <c r="J111" s="199"/>
    </row>
    <row r="112" spans="1:10">
      <c r="A112" s="196" t="s">
        <v>772</v>
      </c>
      <c r="B112" s="196" t="s">
        <v>773</v>
      </c>
      <c r="C112" s="196" t="s">
        <v>4767</v>
      </c>
      <c r="D112" s="196" t="s">
        <v>4768</v>
      </c>
      <c r="E112" s="196" t="s">
        <v>1430</v>
      </c>
      <c r="F112" s="196" t="s">
        <v>1431</v>
      </c>
      <c r="G112" s="209" t="s">
        <v>3939</v>
      </c>
      <c r="H112" s="196" t="s">
        <v>3940</v>
      </c>
      <c r="I112" s="199"/>
      <c r="J112" s="199"/>
    </row>
    <row r="113" spans="1:10">
      <c r="A113" s="196" t="s">
        <v>772</v>
      </c>
      <c r="B113" s="196" t="s">
        <v>773</v>
      </c>
      <c r="C113" s="196" t="s">
        <v>4767</v>
      </c>
      <c r="D113" s="196" t="s">
        <v>4768</v>
      </c>
      <c r="E113" s="196" t="s">
        <v>1433</v>
      </c>
      <c r="F113" s="196" t="s">
        <v>1434</v>
      </c>
      <c r="G113" s="209" t="s">
        <v>3929</v>
      </c>
      <c r="H113" s="196" t="s">
        <v>3930</v>
      </c>
      <c r="I113" s="199"/>
      <c r="J113" s="199"/>
    </row>
    <row r="114" spans="1:10">
      <c r="A114" s="196" t="s">
        <v>772</v>
      </c>
      <c r="B114" s="196" t="s">
        <v>773</v>
      </c>
      <c r="C114" s="196" t="s">
        <v>4767</v>
      </c>
      <c r="D114" s="196" t="s">
        <v>4768</v>
      </c>
      <c r="E114" s="196" t="s">
        <v>1455</v>
      </c>
      <c r="F114" s="196" t="s">
        <v>1456</v>
      </c>
      <c r="G114" s="209" t="s">
        <v>3925</v>
      </c>
      <c r="H114" s="196" t="s">
        <v>3926</v>
      </c>
      <c r="I114" s="199"/>
      <c r="J114" s="199"/>
    </row>
    <row r="115" spans="1:10">
      <c r="A115" s="196" t="s">
        <v>772</v>
      </c>
      <c r="B115" s="196" t="s">
        <v>773</v>
      </c>
      <c r="C115" s="196" t="s">
        <v>4767</v>
      </c>
      <c r="D115" s="196" t="s">
        <v>4768</v>
      </c>
      <c r="E115" s="196" t="s">
        <v>1457</v>
      </c>
      <c r="F115" s="196" t="s">
        <v>1458</v>
      </c>
      <c r="G115" s="209" t="s">
        <v>3929</v>
      </c>
      <c r="H115" s="196" t="s">
        <v>3930</v>
      </c>
      <c r="I115" s="199"/>
      <c r="J115" s="199"/>
    </row>
    <row r="116" spans="1:10">
      <c r="A116" s="196" t="s">
        <v>772</v>
      </c>
      <c r="B116" s="196" t="s">
        <v>773</v>
      </c>
      <c r="C116" s="196" t="s">
        <v>4767</v>
      </c>
      <c r="D116" s="196" t="s">
        <v>4768</v>
      </c>
      <c r="E116" s="196" t="s">
        <v>1459</v>
      </c>
      <c r="F116" s="196" t="s">
        <v>1460</v>
      </c>
      <c r="G116" s="209" t="s">
        <v>3929</v>
      </c>
      <c r="H116" s="196" t="s">
        <v>3930</v>
      </c>
      <c r="I116" s="199"/>
      <c r="J116" s="199"/>
    </row>
    <row r="117" spans="1:10">
      <c r="A117" s="196" t="s">
        <v>772</v>
      </c>
      <c r="B117" s="196" t="s">
        <v>773</v>
      </c>
      <c r="C117" s="196" t="s">
        <v>4767</v>
      </c>
      <c r="D117" s="196" t="s">
        <v>4768</v>
      </c>
      <c r="E117" s="196" t="s">
        <v>1461</v>
      </c>
      <c r="F117" s="196" t="s">
        <v>1462</v>
      </c>
      <c r="G117" s="209" t="s">
        <v>3929</v>
      </c>
      <c r="H117" s="196" t="s">
        <v>3930</v>
      </c>
      <c r="I117" s="199"/>
      <c r="J117" s="199"/>
    </row>
    <row r="118" spans="1:10">
      <c r="A118" s="196" t="s">
        <v>772</v>
      </c>
      <c r="B118" s="196" t="s">
        <v>773</v>
      </c>
      <c r="C118" s="196" t="s">
        <v>4767</v>
      </c>
      <c r="D118" s="196" t="s">
        <v>4768</v>
      </c>
      <c r="E118" s="196" t="s">
        <v>1463</v>
      </c>
      <c r="F118" s="196" t="s">
        <v>1464</v>
      </c>
      <c r="G118" s="209" t="s">
        <v>3929</v>
      </c>
      <c r="H118" s="196" t="s">
        <v>3930</v>
      </c>
      <c r="I118" s="199"/>
      <c r="J118" s="199"/>
    </row>
    <row r="119" spans="1:10">
      <c r="A119" s="196" t="s">
        <v>772</v>
      </c>
      <c r="B119" s="196" t="s">
        <v>773</v>
      </c>
      <c r="C119" s="196" t="s">
        <v>4767</v>
      </c>
      <c r="D119" s="196" t="s">
        <v>4768</v>
      </c>
      <c r="E119" s="196" t="s">
        <v>1465</v>
      </c>
      <c r="F119" s="196" t="s">
        <v>1466</v>
      </c>
      <c r="G119" s="209" t="s">
        <v>3929</v>
      </c>
      <c r="H119" s="196" t="s">
        <v>3930</v>
      </c>
      <c r="I119" s="199"/>
      <c r="J119" s="199"/>
    </row>
    <row r="120" spans="1:10">
      <c r="A120" s="196" t="s">
        <v>772</v>
      </c>
      <c r="B120" s="196" t="s">
        <v>773</v>
      </c>
      <c r="C120" s="196" t="s">
        <v>4767</v>
      </c>
      <c r="D120" s="196" t="s">
        <v>4768</v>
      </c>
      <c r="E120" s="196" t="s">
        <v>1216</v>
      </c>
      <c r="F120" s="196" t="s">
        <v>1217</v>
      </c>
      <c r="G120" s="209" t="s">
        <v>3929</v>
      </c>
      <c r="H120" s="196" t="s">
        <v>3930</v>
      </c>
      <c r="I120" s="199"/>
      <c r="J120" s="199"/>
    </row>
    <row r="121" spans="1:10">
      <c r="A121" s="196" t="s">
        <v>772</v>
      </c>
      <c r="B121" s="196" t="s">
        <v>773</v>
      </c>
      <c r="C121" s="196" t="s">
        <v>4767</v>
      </c>
      <c r="D121" s="196" t="s">
        <v>4768</v>
      </c>
      <c r="E121" s="196" t="s">
        <v>1207</v>
      </c>
      <c r="F121" s="196" t="s">
        <v>1208</v>
      </c>
      <c r="G121" s="209" t="s">
        <v>3929</v>
      </c>
      <c r="H121" s="196" t="s">
        <v>3930</v>
      </c>
      <c r="I121" s="199"/>
      <c r="J121" s="199"/>
    </row>
    <row r="122" spans="1:10" hidden="1">
      <c r="A122" s="196" t="s">
        <v>772</v>
      </c>
      <c r="B122" s="196" t="s">
        <v>773</v>
      </c>
      <c r="C122" s="196" t="s">
        <v>4769</v>
      </c>
      <c r="D122" s="196" t="s">
        <v>4770</v>
      </c>
      <c r="E122" s="196" t="s">
        <v>1380</v>
      </c>
      <c r="F122" s="196" t="s">
        <v>1381</v>
      </c>
      <c r="G122" s="209" t="s">
        <v>3923</v>
      </c>
      <c r="H122" s="196" t="s">
        <v>3924</v>
      </c>
      <c r="I122" s="199"/>
      <c r="J122" s="199"/>
    </row>
    <row r="123" spans="1:10" hidden="1">
      <c r="A123" s="196" t="s">
        <v>772</v>
      </c>
      <c r="B123" s="196" t="s">
        <v>773</v>
      </c>
      <c r="C123" s="196" t="s">
        <v>4769</v>
      </c>
      <c r="D123" s="196" t="s">
        <v>4770</v>
      </c>
      <c r="E123" s="196" t="s">
        <v>1386</v>
      </c>
      <c r="F123" s="196" t="s">
        <v>1387</v>
      </c>
      <c r="G123" s="209" t="s">
        <v>3923</v>
      </c>
      <c r="H123" s="196" t="s">
        <v>3924</v>
      </c>
      <c r="I123" s="199"/>
      <c r="J123" s="199"/>
    </row>
    <row r="124" spans="1:10" hidden="1">
      <c r="A124" s="196" t="s">
        <v>772</v>
      </c>
      <c r="B124" s="196" t="s">
        <v>773</v>
      </c>
      <c r="C124" s="196" t="s">
        <v>4769</v>
      </c>
      <c r="D124" s="196" t="s">
        <v>4770</v>
      </c>
      <c r="E124" s="196" t="s">
        <v>1424</v>
      </c>
      <c r="F124" s="196" t="s">
        <v>1425</v>
      </c>
      <c r="G124" s="209" t="s">
        <v>3929</v>
      </c>
      <c r="H124" s="196" t="s">
        <v>3930</v>
      </c>
      <c r="I124" s="199"/>
      <c r="J124" s="199"/>
    </row>
    <row r="125" spans="1:10" hidden="1">
      <c r="A125" s="196" t="s">
        <v>772</v>
      </c>
      <c r="B125" s="196" t="s">
        <v>773</v>
      </c>
      <c r="C125" s="196" t="s">
        <v>4769</v>
      </c>
      <c r="D125" s="196" t="s">
        <v>4770</v>
      </c>
      <c r="E125" s="196" t="s">
        <v>858</v>
      </c>
      <c r="F125" s="196" t="s">
        <v>4068</v>
      </c>
      <c r="G125" s="209" t="s">
        <v>3923</v>
      </c>
      <c r="H125" s="196" t="s">
        <v>3924</v>
      </c>
      <c r="I125" s="199"/>
      <c r="J125" s="199"/>
    </row>
    <row r="126" spans="1:10" hidden="1">
      <c r="A126" s="196" t="s">
        <v>772</v>
      </c>
      <c r="B126" s="196" t="s">
        <v>773</v>
      </c>
      <c r="C126" s="196" t="s">
        <v>4769</v>
      </c>
      <c r="D126" s="196" t="s">
        <v>4770</v>
      </c>
      <c r="E126" s="196" t="s">
        <v>858</v>
      </c>
      <c r="F126" s="196" t="s">
        <v>4068</v>
      </c>
      <c r="G126" s="209" t="s">
        <v>3929</v>
      </c>
      <c r="H126" s="196" t="s">
        <v>3930</v>
      </c>
      <c r="I126" s="199"/>
      <c r="J126" s="199"/>
    </row>
    <row r="127" spans="1:10" hidden="1">
      <c r="A127" s="196" t="s">
        <v>772</v>
      </c>
      <c r="B127" s="196" t="s">
        <v>773</v>
      </c>
      <c r="C127" s="196" t="s">
        <v>4769</v>
      </c>
      <c r="D127" s="196" t="s">
        <v>4770</v>
      </c>
      <c r="E127" s="196" t="s">
        <v>1435</v>
      </c>
      <c r="F127" s="196" t="s">
        <v>1436</v>
      </c>
      <c r="G127" s="209" t="s">
        <v>3923</v>
      </c>
      <c r="H127" s="196" t="s">
        <v>3924</v>
      </c>
      <c r="I127" s="199"/>
      <c r="J127" s="199"/>
    </row>
    <row r="128" spans="1:10" hidden="1">
      <c r="A128" s="196" t="s">
        <v>772</v>
      </c>
      <c r="B128" s="196" t="s">
        <v>773</v>
      </c>
      <c r="C128" s="196" t="s">
        <v>4769</v>
      </c>
      <c r="D128" s="196" t="s">
        <v>4770</v>
      </c>
      <c r="E128" s="196" t="s">
        <v>1437</v>
      </c>
      <c r="F128" s="196" t="s">
        <v>1438</v>
      </c>
      <c r="G128" s="209" t="s">
        <v>3923</v>
      </c>
      <c r="H128" s="196" t="s">
        <v>3924</v>
      </c>
      <c r="I128" s="199"/>
      <c r="J128" s="199"/>
    </row>
    <row r="129" spans="1:10" hidden="1">
      <c r="A129" s="196" t="s">
        <v>772</v>
      </c>
      <c r="B129" s="196" t="s">
        <v>773</v>
      </c>
      <c r="C129" s="196" t="s">
        <v>4769</v>
      </c>
      <c r="D129" s="196" t="s">
        <v>4770</v>
      </c>
      <c r="E129" s="196" t="s">
        <v>1439</v>
      </c>
      <c r="F129" s="196" t="s">
        <v>1440</v>
      </c>
      <c r="G129" s="209" t="s">
        <v>3923</v>
      </c>
      <c r="H129" s="196" t="s">
        <v>3924</v>
      </c>
      <c r="I129" s="199"/>
      <c r="J129" s="199"/>
    </row>
    <row r="130" spans="1:10" hidden="1">
      <c r="A130" s="196" t="s">
        <v>772</v>
      </c>
      <c r="B130" s="196" t="s">
        <v>773</v>
      </c>
      <c r="C130" s="196" t="s">
        <v>4769</v>
      </c>
      <c r="D130" s="196" t="s">
        <v>4770</v>
      </c>
      <c r="E130" s="196" t="s">
        <v>1441</v>
      </c>
      <c r="F130" s="196" t="s">
        <v>1442</v>
      </c>
      <c r="G130" s="209" t="s">
        <v>3923</v>
      </c>
      <c r="H130" s="196" t="s">
        <v>3924</v>
      </c>
      <c r="I130" s="199"/>
      <c r="J130" s="199"/>
    </row>
    <row r="131" spans="1:10" hidden="1">
      <c r="A131" s="196" t="s">
        <v>772</v>
      </c>
      <c r="B131" s="196" t="s">
        <v>773</v>
      </c>
      <c r="C131" s="196" t="s">
        <v>4769</v>
      </c>
      <c r="D131" s="196" t="s">
        <v>4770</v>
      </c>
      <c r="E131" s="196" t="s">
        <v>1443</v>
      </c>
      <c r="F131" s="196" t="s">
        <v>1444</v>
      </c>
      <c r="G131" s="209" t="s">
        <v>3923</v>
      </c>
      <c r="H131" s="196" t="s">
        <v>3924</v>
      </c>
      <c r="I131" s="199"/>
      <c r="J131" s="199"/>
    </row>
    <row r="132" spans="1:10" hidden="1">
      <c r="A132" s="196" t="s">
        <v>772</v>
      </c>
      <c r="B132" s="196" t="s">
        <v>773</v>
      </c>
      <c r="C132" s="196" t="s">
        <v>4769</v>
      </c>
      <c r="D132" s="196" t="s">
        <v>4770</v>
      </c>
      <c r="E132" s="196" t="s">
        <v>1449</v>
      </c>
      <c r="F132" s="196" t="s">
        <v>1450</v>
      </c>
      <c r="G132" s="209" t="s">
        <v>3923</v>
      </c>
      <c r="H132" s="196" t="s">
        <v>3924</v>
      </c>
      <c r="I132" s="199"/>
      <c r="J132" s="199"/>
    </row>
    <row r="133" spans="1:10" hidden="1">
      <c r="A133" s="196" t="s">
        <v>772</v>
      </c>
      <c r="B133" s="196" t="s">
        <v>773</v>
      </c>
      <c r="C133" s="196" t="s">
        <v>4769</v>
      </c>
      <c r="D133" s="196" t="s">
        <v>4770</v>
      </c>
      <c r="E133" s="196" t="s">
        <v>1197</v>
      </c>
      <c r="F133" s="196" t="s">
        <v>1198</v>
      </c>
      <c r="G133" s="209" t="s">
        <v>3923</v>
      </c>
      <c r="H133" s="196" t="s">
        <v>3924</v>
      </c>
      <c r="I133" s="199"/>
      <c r="J133" s="199"/>
    </row>
    <row r="134" spans="1:10" hidden="1">
      <c r="A134" s="196" t="s">
        <v>772</v>
      </c>
      <c r="B134" s="196" t="s">
        <v>773</v>
      </c>
      <c r="C134" s="196" t="s">
        <v>4769</v>
      </c>
      <c r="D134" s="196" t="s">
        <v>4770</v>
      </c>
      <c r="E134" s="196" t="s">
        <v>1199</v>
      </c>
      <c r="F134" s="196" t="s">
        <v>1200</v>
      </c>
      <c r="G134" s="209" t="s">
        <v>3923</v>
      </c>
      <c r="H134" s="196" t="s">
        <v>3924</v>
      </c>
      <c r="I134" s="199"/>
      <c r="J134" s="199"/>
    </row>
    <row r="135" spans="1:10" hidden="1">
      <c r="A135" s="196" t="s">
        <v>772</v>
      </c>
      <c r="B135" s="196" t="s">
        <v>773</v>
      </c>
      <c r="C135" s="196" t="s">
        <v>4769</v>
      </c>
      <c r="D135" s="196" t="s">
        <v>4770</v>
      </c>
      <c r="E135" s="196" t="s">
        <v>1493</v>
      </c>
      <c r="F135" s="196" t="s">
        <v>1494</v>
      </c>
      <c r="G135" s="209" t="s">
        <v>3923</v>
      </c>
      <c r="H135" s="196" t="s">
        <v>3924</v>
      </c>
      <c r="I135" s="199"/>
      <c r="J135" s="199"/>
    </row>
    <row r="136" spans="1:10" hidden="1">
      <c r="A136" s="196" t="s">
        <v>772</v>
      </c>
      <c r="B136" s="196" t="s">
        <v>773</v>
      </c>
      <c r="C136" s="196" t="s">
        <v>4769</v>
      </c>
      <c r="D136" s="196" t="s">
        <v>4770</v>
      </c>
      <c r="E136" s="196" t="s">
        <v>1205</v>
      </c>
      <c r="F136" s="196" t="s">
        <v>1206</v>
      </c>
      <c r="G136" s="209" t="s">
        <v>3923</v>
      </c>
      <c r="H136" s="196" t="s">
        <v>3924</v>
      </c>
      <c r="I136" s="199"/>
      <c r="J136" s="199"/>
    </row>
    <row r="137" spans="1:10" hidden="1">
      <c r="A137" s="196" t="s">
        <v>772</v>
      </c>
      <c r="B137" s="196" t="s">
        <v>773</v>
      </c>
      <c r="C137" s="196" t="s">
        <v>4769</v>
      </c>
      <c r="D137" s="196" t="s">
        <v>4770</v>
      </c>
      <c r="E137" s="196" t="s">
        <v>789</v>
      </c>
      <c r="F137" s="196" t="s">
        <v>790</v>
      </c>
      <c r="G137" s="209" t="s">
        <v>3923</v>
      </c>
      <c r="H137" s="196" t="s">
        <v>3924</v>
      </c>
      <c r="I137" s="199"/>
      <c r="J137" s="199"/>
    </row>
    <row r="138" spans="1:10" hidden="1">
      <c r="A138" s="196" t="s">
        <v>772</v>
      </c>
      <c r="B138" s="196" t="s">
        <v>773</v>
      </c>
      <c r="C138" s="196" t="s">
        <v>4769</v>
      </c>
      <c r="D138" s="196" t="s">
        <v>4770</v>
      </c>
      <c r="E138" s="196" t="s">
        <v>1258</v>
      </c>
      <c r="F138" s="196" t="s">
        <v>1259</v>
      </c>
      <c r="G138" s="209" t="s">
        <v>3923</v>
      </c>
      <c r="H138" s="196" t="s">
        <v>3924</v>
      </c>
      <c r="I138" s="199"/>
      <c r="J138" s="199"/>
    </row>
    <row r="139" spans="1:10" hidden="1">
      <c r="A139" s="196" t="s">
        <v>772</v>
      </c>
      <c r="B139" s="196" t="s">
        <v>773</v>
      </c>
      <c r="C139" s="196" t="s">
        <v>4769</v>
      </c>
      <c r="D139" s="196" t="s">
        <v>4770</v>
      </c>
      <c r="E139" s="196" t="s">
        <v>2281</v>
      </c>
      <c r="F139" s="196" t="s">
        <v>2282</v>
      </c>
      <c r="G139" s="209" t="s">
        <v>3923</v>
      </c>
      <c r="H139" s="196" t="s">
        <v>3924</v>
      </c>
      <c r="I139" s="199"/>
      <c r="J139" s="199"/>
    </row>
    <row r="140" spans="1:10" hidden="1">
      <c r="A140" s="196" t="s">
        <v>772</v>
      </c>
      <c r="B140" s="196" t="s">
        <v>773</v>
      </c>
      <c r="C140" s="196" t="s">
        <v>4769</v>
      </c>
      <c r="D140" s="196" t="s">
        <v>4770</v>
      </c>
      <c r="E140" s="196" t="s">
        <v>791</v>
      </c>
      <c r="F140" s="196" t="s">
        <v>1213</v>
      </c>
      <c r="G140" s="209" t="s">
        <v>3923</v>
      </c>
      <c r="H140" s="196" t="s">
        <v>3924</v>
      </c>
      <c r="I140" s="199"/>
      <c r="J140" s="199"/>
    </row>
    <row r="141" spans="1:10" hidden="1">
      <c r="A141" s="196" t="s">
        <v>772</v>
      </c>
      <c r="B141" s="196" t="s">
        <v>773</v>
      </c>
      <c r="C141" s="196" t="s">
        <v>4769</v>
      </c>
      <c r="D141" s="196" t="s">
        <v>4770</v>
      </c>
      <c r="E141" s="196" t="s">
        <v>2285</v>
      </c>
      <c r="F141" s="196" t="s">
        <v>2286</v>
      </c>
      <c r="G141" s="209" t="s">
        <v>3923</v>
      </c>
      <c r="H141" s="196" t="s">
        <v>3924</v>
      </c>
      <c r="I141" s="199"/>
      <c r="J141" s="199"/>
    </row>
    <row r="142" spans="1:10" hidden="1">
      <c r="A142" s="196" t="s">
        <v>772</v>
      </c>
      <c r="B142" s="196" t="s">
        <v>773</v>
      </c>
      <c r="C142" s="196" t="s">
        <v>4769</v>
      </c>
      <c r="D142" s="196" t="s">
        <v>4770</v>
      </c>
      <c r="E142" s="196" t="s">
        <v>1542</v>
      </c>
      <c r="F142" s="196" t="s">
        <v>1543</v>
      </c>
      <c r="G142" s="209" t="s">
        <v>3923</v>
      </c>
      <c r="H142" s="196" t="s">
        <v>3924</v>
      </c>
      <c r="I142" s="199"/>
      <c r="J142" s="199"/>
    </row>
    <row r="143" spans="1:10" hidden="1">
      <c r="A143" s="196" t="s">
        <v>772</v>
      </c>
      <c r="B143" s="196" t="s">
        <v>773</v>
      </c>
      <c r="C143" s="196" t="s">
        <v>4769</v>
      </c>
      <c r="D143" s="196" t="s">
        <v>4770</v>
      </c>
      <c r="E143" s="196" t="s">
        <v>4069</v>
      </c>
      <c r="F143" s="196" t="s">
        <v>4070</v>
      </c>
      <c r="G143" s="209" t="s">
        <v>3923</v>
      </c>
      <c r="H143" s="196" t="s">
        <v>3924</v>
      </c>
      <c r="I143" s="199"/>
      <c r="J143" s="199"/>
    </row>
    <row r="144" spans="1:10" hidden="1">
      <c r="A144" s="196" t="s">
        <v>772</v>
      </c>
      <c r="B144" s="196" t="s">
        <v>773</v>
      </c>
      <c r="C144" s="196" t="s">
        <v>4769</v>
      </c>
      <c r="D144" s="196" t="s">
        <v>4770</v>
      </c>
      <c r="E144" s="196" t="s">
        <v>2291</v>
      </c>
      <c r="F144" s="196" t="s">
        <v>2292</v>
      </c>
      <c r="G144" s="209" t="s">
        <v>3923</v>
      </c>
      <c r="H144" s="196" t="s">
        <v>3924</v>
      </c>
      <c r="I144" s="199"/>
      <c r="J144" s="199"/>
    </row>
    <row r="145" spans="1:10" hidden="1">
      <c r="A145" s="196" t="s">
        <v>772</v>
      </c>
      <c r="B145" s="196" t="s">
        <v>773</v>
      </c>
      <c r="C145" s="196" t="s">
        <v>4769</v>
      </c>
      <c r="D145" s="196" t="s">
        <v>4770</v>
      </c>
      <c r="E145" s="196" t="s">
        <v>2294</v>
      </c>
      <c r="F145" s="196" t="s">
        <v>2295</v>
      </c>
      <c r="G145" s="209" t="s">
        <v>3923</v>
      </c>
      <c r="H145" s="196" t="s">
        <v>3924</v>
      </c>
      <c r="I145" s="199"/>
      <c r="J145" s="199"/>
    </row>
    <row r="146" spans="1:10" hidden="1">
      <c r="A146" s="196" t="s">
        <v>772</v>
      </c>
      <c r="B146" s="196" t="s">
        <v>773</v>
      </c>
      <c r="C146" s="196" t="s">
        <v>4771</v>
      </c>
      <c r="D146" s="196" t="s">
        <v>4772</v>
      </c>
      <c r="E146" s="196" t="s">
        <v>1366</v>
      </c>
      <c r="F146" s="196" t="s">
        <v>1367</v>
      </c>
      <c r="G146" s="209" t="s">
        <v>3927</v>
      </c>
      <c r="H146" s="196" t="s">
        <v>3928</v>
      </c>
      <c r="I146" s="199"/>
      <c r="J146" s="199"/>
    </row>
    <row r="147" spans="1:10" hidden="1">
      <c r="A147" s="196" t="s">
        <v>772</v>
      </c>
      <c r="B147" s="196" t="s">
        <v>773</v>
      </c>
      <c r="C147" s="196" t="s">
        <v>4771</v>
      </c>
      <c r="D147" s="196" t="s">
        <v>4772</v>
      </c>
      <c r="E147" s="196" t="s">
        <v>1445</v>
      </c>
      <c r="F147" s="196" t="s">
        <v>1446</v>
      </c>
      <c r="G147" s="209" t="s">
        <v>3923</v>
      </c>
      <c r="H147" s="196" t="s">
        <v>3924</v>
      </c>
      <c r="I147" s="199"/>
      <c r="J147" s="199"/>
    </row>
    <row r="148" spans="1:10" hidden="1">
      <c r="A148" s="196" t="s">
        <v>772</v>
      </c>
      <c r="B148" s="196" t="s">
        <v>773</v>
      </c>
      <c r="C148" s="196" t="s">
        <v>4771</v>
      </c>
      <c r="D148" s="196" t="s">
        <v>4772</v>
      </c>
      <c r="E148" s="196" t="s">
        <v>1530</v>
      </c>
      <c r="F148" s="196" t="s">
        <v>1531</v>
      </c>
      <c r="G148" s="209" t="s">
        <v>3927</v>
      </c>
      <c r="H148" s="196" t="s">
        <v>3928</v>
      </c>
      <c r="I148" s="199"/>
      <c r="J148" s="199"/>
    </row>
    <row r="149" spans="1:10" hidden="1">
      <c r="A149" s="196" t="s">
        <v>43</v>
      </c>
      <c r="B149" s="196" t="s">
        <v>44</v>
      </c>
      <c r="C149" s="196" t="s">
        <v>4767</v>
      </c>
      <c r="D149" s="196" t="s">
        <v>4768</v>
      </c>
      <c r="E149" s="196" t="s">
        <v>47</v>
      </c>
      <c r="F149" s="196" t="s">
        <v>48</v>
      </c>
      <c r="G149" s="209" t="s">
        <v>3929</v>
      </c>
      <c r="H149" s="196" t="s">
        <v>3930</v>
      </c>
      <c r="I149" s="199"/>
      <c r="J149" s="199"/>
    </row>
    <row r="150" spans="1:10" hidden="1">
      <c r="A150" s="196" t="s">
        <v>43</v>
      </c>
      <c r="B150" s="196" t="s">
        <v>44</v>
      </c>
      <c r="C150" s="196" t="s">
        <v>4767</v>
      </c>
      <c r="D150" s="196" t="s">
        <v>4768</v>
      </c>
      <c r="E150" s="196" t="s">
        <v>57</v>
      </c>
      <c r="F150" s="196" t="s">
        <v>58</v>
      </c>
      <c r="G150" s="209" t="s">
        <v>3929</v>
      </c>
      <c r="H150" s="196" t="s">
        <v>3930</v>
      </c>
      <c r="I150" s="199"/>
      <c r="J150" s="199"/>
    </row>
    <row r="151" spans="1:10" hidden="1">
      <c r="A151" s="196" t="s">
        <v>43</v>
      </c>
      <c r="B151" s="196" t="s">
        <v>44</v>
      </c>
      <c r="C151" s="196" t="s">
        <v>4767</v>
      </c>
      <c r="D151" s="196" t="s">
        <v>4768</v>
      </c>
      <c r="E151" s="196" t="s">
        <v>60</v>
      </c>
      <c r="F151" s="196" t="s">
        <v>61</v>
      </c>
      <c r="G151" s="209" t="s">
        <v>3929</v>
      </c>
      <c r="H151" s="196" t="s">
        <v>3930</v>
      </c>
      <c r="I151" s="199"/>
      <c r="J151" s="199"/>
    </row>
    <row r="152" spans="1:10" hidden="1">
      <c r="A152" s="196" t="s">
        <v>43</v>
      </c>
      <c r="B152" s="196" t="s">
        <v>44</v>
      </c>
      <c r="C152" s="196" t="s">
        <v>4767</v>
      </c>
      <c r="D152" s="196" t="s">
        <v>4768</v>
      </c>
      <c r="E152" s="196" t="s">
        <v>62</v>
      </c>
      <c r="F152" s="196" t="s">
        <v>63</v>
      </c>
      <c r="G152" s="209" t="s">
        <v>3929</v>
      </c>
      <c r="H152" s="196" t="s">
        <v>3930</v>
      </c>
      <c r="I152" s="199"/>
      <c r="J152" s="199"/>
    </row>
    <row r="153" spans="1:10" hidden="1">
      <c r="A153" s="196" t="s">
        <v>43</v>
      </c>
      <c r="B153" s="196" t="s">
        <v>44</v>
      </c>
      <c r="C153" s="196" t="s">
        <v>4767</v>
      </c>
      <c r="D153" s="196" t="s">
        <v>4768</v>
      </c>
      <c r="E153" s="196" t="s">
        <v>667</v>
      </c>
      <c r="F153" s="196" t="s">
        <v>668</v>
      </c>
      <c r="G153" s="209" t="s">
        <v>3929</v>
      </c>
      <c r="H153" s="196" t="s">
        <v>3930</v>
      </c>
      <c r="I153" s="199"/>
      <c r="J153" s="199"/>
    </row>
    <row r="154" spans="1:10" hidden="1">
      <c r="A154" s="196" t="s">
        <v>43</v>
      </c>
      <c r="B154" s="196" t="s">
        <v>44</v>
      </c>
      <c r="C154" s="196" t="s">
        <v>4767</v>
      </c>
      <c r="D154" s="196" t="s">
        <v>4768</v>
      </c>
      <c r="E154" s="196" t="s">
        <v>67</v>
      </c>
      <c r="F154" s="196" t="s">
        <v>68</v>
      </c>
      <c r="G154" s="209" t="s">
        <v>3929</v>
      </c>
      <c r="H154" s="196" t="s">
        <v>3930</v>
      </c>
      <c r="I154" s="199"/>
      <c r="J154" s="199"/>
    </row>
    <row r="155" spans="1:10" hidden="1">
      <c r="A155" s="196" t="s">
        <v>43</v>
      </c>
      <c r="B155" s="196" t="s">
        <v>44</v>
      </c>
      <c r="C155" s="196" t="s">
        <v>4767</v>
      </c>
      <c r="D155" s="196" t="s">
        <v>4768</v>
      </c>
      <c r="E155" s="196" t="s">
        <v>69</v>
      </c>
      <c r="F155" s="196" t="s">
        <v>70</v>
      </c>
      <c r="G155" s="209" t="s">
        <v>3929</v>
      </c>
      <c r="H155" s="196" t="s">
        <v>3930</v>
      </c>
      <c r="I155" s="199"/>
      <c r="J155" s="199"/>
    </row>
    <row r="156" spans="1:10" hidden="1">
      <c r="A156" s="196" t="s">
        <v>43</v>
      </c>
      <c r="B156" s="196" t="s">
        <v>44</v>
      </c>
      <c r="C156" s="196" t="s">
        <v>4767</v>
      </c>
      <c r="D156" s="196" t="s">
        <v>4768</v>
      </c>
      <c r="E156" s="196" t="s">
        <v>71</v>
      </c>
      <c r="F156" s="196" t="s">
        <v>72</v>
      </c>
      <c r="G156" s="209" t="s">
        <v>3929</v>
      </c>
      <c r="H156" s="196" t="s">
        <v>3930</v>
      </c>
      <c r="I156" s="199"/>
      <c r="J156" s="199"/>
    </row>
    <row r="157" spans="1:10" hidden="1">
      <c r="A157" s="196" t="s">
        <v>43</v>
      </c>
      <c r="B157" s="196" t="s">
        <v>44</v>
      </c>
      <c r="C157" s="196" t="s">
        <v>4767</v>
      </c>
      <c r="D157" s="196" t="s">
        <v>4768</v>
      </c>
      <c r="E157" s="196" t="s">
        <v>74</v>
      </c>
      <c r="F157" s="196" t="s">
        <v>75</v>
      </c>
      <c r="G157" s="209" t="s">
        <v>3929</v>
      </c>
      <c r="H157" s="196" t="s">
        <v>3930</v>
      </c>
      <c r="I157" s="199"/>
      <c r="J157" s="199"/>
    </row>
    <row r="158" spans="1:10" hidden="1">
      <c r="A158" s="196" t="s">
        <v>43</v>
      </c>
      <c r="B158" s="196" t="s">
        <v>44</v>
      </c>
      <c r="C158" s="196" t="s">
        <v>4767</v>
      </c>
      <c r="D158" s="196" t="s">
        <v>4768</v>
      </c>
      <c r="E158" s="196" t="s">
        <v>671</v>
      </c>
      <c r="F158" s="196" t="s">
        <v>672</v>
      </c>
      <c r="G158" s="209" t="s">
        <v>3929</v>
      </c>
      <c r="H158" s="196" t="s">
        <v>3930</v>
      </c>
      <c r="I158" s="199"/>
      <c r="J158" s="199"/>
    </row>
    <row r="159" spans="1:10" hidden="1">
      <c r="A159" s="196" t="s">
        <v>43</v>
      </c>
      <c r="B159" s="196" t="s">
        <v>44</v>
      </c>
      <c r="C159" s="196" t="s">
        <v>4767</v>
      </c>
      <c r="D159" s="196" t="s">
        <v>4768</v>
      </c>
      <c r="E159" s="196" t="s">
        <v>1432</v>
      </c>
      <c r="F159" s="196" t="s">
        <v>765</v>
      </c>
      <c r="G159" s="209" t="s">
        <v>3929</v>
      </c>
      <c r="H159" s="196" t="s">
        <v>3930</v>
      </c>
      <c r="I159" s="199"/>
      <c r="J159" s="199"/>
    </row>
    <row r="160" spans="1:10" hidden="1">
      <c r="A160" s="196" t="s">
        <v>43</v>
      </c>
      <c r="B160" s="196" t="s">
        <v>44</v>
      </c>
      <c r="C160" s="196" t="s">
        <v>4767</v>
      </c>
      <c r="D160" s="196" t="s">
        <v>4768</v>
      </c>
      <c r="E160" s="196" t="s">
        <v>766</v>
      </c>
      <c r="F160" s="196" t="s">
        <v>767</v>
      </c>
      <c r="G160" s="209" t="s">
        <v>3929</v>
      </c>
      <c r="H160" s="196" t="s">
        <v>3930</v>
      </c>
      <c r="I160" s="199"/>
      <c r="J160" s="199"/>
    </row>
    <row r="161" spans="1:10" hidden="1">
      <c r="A161" s="196" t="s">
        <v>43</v>
      </c>
      <c r="B161" s="196" t="s">
        <v>44</v>
      </c>
      <c r="C161" s="196" t="s">
        <v>4767</v>
      </c>
      <c r="D161" s="196" t="s">
        <v>4768</v>
      </c>
      <c r="E161" s="196" t="s">
        <v>665</v>
      </c>
      <c r="F161" s="196" t="s">
        <v>666</v>
      </c>
      <c r="G161" s="209" t="s">
        <v>3929</v>
      </c>
      <c r="H161" s="196" t="s">
        <v>3930</v>
      </c>
      <c r="I161" s="199"/>
      <c r="J161" s="199"/>
    </row>
    <row r="162" spans="1:10" hidden="1">
      <c r="A162" s="196" t="s">
        <v>43</v>
      </c>
      <c r="B162" s="196" t="s">
        <v>44</v>
      </c>
      <c r="C162" s="196" t="s">
        <v>4767</v>
      </c>
      <c r="D162" s="196" t="s">
        <v>4768</v>
      </c>
      <c r="E162" s="196" t="s">
        <v>91</v>
      </c>
      <c r="F162" s="196" t="s">
        <v>1296</v>
      </c>
      <c r="G162" s="209" t="s">
        <v>3929</v>
      </c>
      <c r="H162" s="196" t="s">
        <v>3930</v>
      </c>
      <c r="I162" s="199"/>
      <c r="J162" s="199"/>
    </row>
    <row r="163" spans="1:10" hidden="1">
      <c r="A163" s="196" t="s">
        <v>43</v>
      </c>
      <c r="B163" s="196" t="s">
        <v>44</v>
      </c>
      <c r="C163" s="196" t="s">
        <v>4767</v>
      </c>
      <c r="D163" s="196" t="s">
        <v>4768</v>
      </c>
      <c r="E163" s="196" t="s">
        <v>116</v>
      </c>
      <c r="F163" s="196" t="s">
        <v>1297</v>
      </c>
      <c r="G163" s="209" t="s">
        <v>3929</v>
      </c>
      <c r="H163" s="196" t="s">
        <v>3930</v>
      </c>
      <c r="I163" s="199"/>
      <c r="J163" s="199"/>
    </row>
    <row r="164" spans="1:10" hidden="1">
      <c r="A164" s="196" t="s">
        <v>43</v>
      </c>
      <c r="B164" s="196" t="s">
        <v>44</v>
      </c>
      <c r="C164" s="196" t="s">
        <v>4767</v>
      </c>
      <c r="D164" s="196" t="s">
        <v>4768</v>
      </c>
      <c r="E164" s="196" t="s">
        <v>1467</v>
      </c>
      <c r="F164" s="196" t="s">
        <v>1468</v>
      </c>
      <c r="G164" s="209" t="s">
        <v>3929</v>
      </c>
      <c r="H164" s="196" t="s">
        <v>3930</v>
      </c>
      <c r="I164" s="199"/>
      <c r="J164" s="199"/>
    </row>
    <row r="165" spans="1:10" hidden="1">
      <c r="A165" s="196" t="s">
        <v>43</v>
      </c>
      <c r="B165" s="196" t="s">
        <v>44</v>
      </c>
      <c r="C165" s="196" t="s">
        <v>4767</v>
      </c>
      <c r="D165" s="196" t="s">
        <v>4768</v>
      </c>
      <c r="E165" s="196" t="s">
        <v>123</v>
      </c>
      <c r="F165" s="196" t="s">
        <v>1298</v>
      </c>
      <c r="G165" s="209" t="s">
        <v>3929</v>
      </c>
      <c r="H165" s="196" t="s">
        <v>3930</v>
      </c>
      <c r="I165" s="199"/>
      <c r="J165" s="199"/>
    </row>
    <row r="166" spans="1:10" hidden="1">
      <c r="A166" s="196" t="s">
        <v>43</v>
      </c>
      <c r="B166" s="196" t="s">
        <v>44</v>
      </c>
      <c r="C166" s="196" t="s">
        <v>4767</v>
      </c>
      <c r="D166" s="196" t="s">
        <v>4768</v>
      </c>
      <c r="E166" s="196" t="s">
        <v>129</v>
      </c>
      <c r="F166" s="196" t="s">
        <v>1299</v>
      </c>
      <c r="G166" s="209" t="s">
        <v>3929</v>
      </c>
      <c r="H166" s="196" t="s">
        <v>3930</v>
      </c>
      <c r="I166" s="199"/>
      <c r="J166" s="199"/>
    </row>
    <row r="167" spans="1:10" hidden="1">
      <c r="A167" s="196" t="s">
        <v>43</v>
      </c>
      <c r="B167" s="196" t="s">
        <v>44</v>
      </c>
      <c r="C167" s="196" t="s">
        <v>4767</v>
      </c>
      <c r="D167" s="196" t="s">
        <v>4768</v>
      </c>
      <c r="E167" s="196" t="s">
        <v>131</v>
      </c>
      <c r="F167" s="196" t="s">
        <v>1300</v>
      </c>
      <c r="G167" s="209" t="s">
        <v>3929</v>
      </c>
      <c r="H167" s="196" t="s">
        <v>3930</v>
      </c>
      <c r="I167" s="199"/>
      <c r="J167" s="199"/>
    </row>
    <row r="168" spans="1:10" hidden="1">
      <c r="A168" s="196" t="s">
        <v>43</v>
      </c>
      <c r="B168" s="196" t="s">
        <v>44</v>
      </c>
      <c r="C168" s="196" t="s">
        <v>4767</v>
      </c>
      <c r="D168" s="196" t="s">
        <v>4768</v>
      </c>
      <c r="E168" s="196" t="s">
        <v>133</v>
      </c>
      <c r="F168" s="196" t="s">
        <v>1469</v>
      </c>
      <c r="G168" s="209" t="s">
        <v>3929</v>
      </c>
      <c r="H168" s="196" t="s">
        <v>3930</v>
      </c>
      <c r="I168" s="199"/>
      <c r="J168" s="199"/>
    </row>
    <row r="169" spans="1:10" hidden="1">
      <c r="A169" s="196" t="s">
        <v>43</v>
      </c>
      <c r="B169" s="196" t="s">
        <v>44</v>
      </c>
      <c r="C169" s="196" t="s">
        <v>4767</v>
      </c>
      <c r="D169" s="196" t="s">
        <v>4768</v>
      </c>
      <c r="E169" s="196" t="s">
        <v>137</v>
      </c>
      <c r="F169" s="196" t="s">
        <v>1470</v>
      </c>
      <c r="G169" s="209" t="s">
        <v>3929</v>
      </c>
      <c r="H169" s="196" t="s">
        <v>3930</v>
      </c>
      <c r="I169" s="199"/>
      <c r="J169" s="199"/>
    </row>
    <row r="170" spans="1:10" hidden="1">
      <c r="A170" s="196" t="s">
        <v>43</v>
      </c>
      <c r="B170" s="196" t="s">
        <v>44</v>
      </c>
      <c r="C170" s="196" t="s">
        <v>4767</v>
      </c>
      <c r="D170" s="196" t="s">
        <v>4768</v>
      </c>
      <c r="E170" s="196" t="s">
        <v>141</v>
      </c>
      <c r="F170" s="196" t="s">
        <v>142</v>
      </c>
      <c r="G170" s="209" t="s">
        <v>3929</v>
      </c>
      <c r="H170" s="196" t="s">
        <v>3930</v>
      </c>
      <c r="I170" s="199"/>
      <c r="J170" s="199"/>
    </row>
    <row r="171" spans="1:10" hidden="1">
      <c r="A171" s="196" t="s">
        <v>43</v>
      </c>
      <c r="B171" s="196" t="s">
        <v>44</v>
      </c>
      <c r="C171" s="196" t="s">
        <v>4767</v>
      </c>
      <c r="D171" s="196" t="s">
        <v>4768</v>
      </c>
      <c r="E171" s="196" t="s">
        <v>141</v>
      </c>
      <c r="F171" s="196" t="s">
        <v>142</v>
      </c>
      <c r="G171" s="209" t="s">
        <v>3939</v>
      </c>
      <c r="H171" s="196" t="s">
        <v>3940</v>
      </c>
      <c r="I171" s="199"/>
      <c r="J171" s="199"/>
    </row>
    <row r="172" spans="1:10" hidden="1">
      <c r="A172" s="196" t="s">
        <v>43</v>
      </c>
      <c r="B172" s="196" t="s">
        <v>44</v>
      </c>
      <c r="C172" s="196" t="s">
        <v>4767</v>
      </c>
      <c r="D172" s="196" t="s">
        <v>4768</v>
      </c>
      <c r="E172" s="196" t="s">
        <v>143</v>
      </c>
      <c r="F172" s="196" t="s">
        <v>1301</v>
      </c>
      <c r="G172" s="209" t="s">
        <v>3929</v>
      </c>
      <c r="H172" s="196" t="s">
        <v>3930</v>
      </c>
      <c r="I172" s="199"/>
      <c r="J172" s="199"/>
    </row>
    <row r="173" spans="1:10" hidden="1">
      <c r="A173" s="196" t="s">
        <v>43</v>
      </c>
      <c r="B173" s="196" t="s">
        <v>44</v>
      </c>
      <c r="C173" s="196" t="s">
        <v>4767</v>
      </c>
      <c r="D173" s="196" t="s">
        <v>4768</v>
      </c>
      <c r="E173" s="196" t="s">
        <v>144</v>
      </c>
      <c r="F173" s="196" t="s">
        <v>1023</v>
      </c>
      <c r="G173" s="209" t="s">
        <v>3929</v>
      </c>
      <c r="H173" s="196" t="s">
        <v>3930</v>
      </c>
      <c r="I173" s="199"/>
      <c r="J173" s="199"/>
    </row>
    <row r="174" spans="1:10" hidden="1">
      <c r="A174" s="196" t="s">
        <v>43</v>
      </c>
      <c r="B174" s="196" t="s">
        <v>44</v>
      </c>
      <c r="C174" s="196" t="s">
        <v>4767</v>
      </c>
      <c r="D174" s="196" t="s">
        <v>4768</v>
      </c>
      <c r="E174" s="196" t="s">
        <v>173</v>
      </c>
      <c r="F174" s="196" t="s">
        <v>1024</v>
      </c>
      <c r="G174" s="209" t="s">
        <v>3929</v>
      </c>
      <c r="H174" s="196" t="s">
        <v>3930</v>
      </c>
      <c r="I174" s="199"/>
      <c r="J174" s="199"/>
    </row>
    <row r="175" spans="1:10" hidden="1">
      <c r="A175" s="196" t="s">
        <v>43</v>
      </c>
      <c r="B175" s="196" t="s">
        <v>44</v>
      </c>
      <c r="C175" s="196" t="s">
        <v>4767</v>
      </c>
      <c r="D175" s="196" t="s">
        <v>4768</v>
      </c>
      <c r="E175" s="196" t="s">
        <v>176</v>
      </c>
      <c r="F175" s="196" t="s">
        <v>1025</v>
      </c>
      <c r="G175" s="209" t="s">
        <v>3929</v>
      </c>
      <c r="H175" s="196" t="s">
        <v>3930</v>
      </c>
      <c r="I175" s="199"/>
      <c r="J175" s="199"/>
    </row>
    <row r="176" spans="1:10" hidden="1">
      <c r="A176" s="196" t="s">
        <v>43</v>
      </c>
      <c r="B176" s="196" t="s">
        <v>44</v>
      </c>
      <c r="C176" s="196" t="s">
        <v>4767</v>
      </c>
      <c r="D176" s="196" t="s">
        <v>4768</v>
      </c>
      <c r="E176" s="196" t="s">
        <v>179</v>
      </c>
      <c r="F176" s="196" t="s">
        <v>1026</v>
      </c>
      <c r="G176" s="209" t="s">
        <v>3929</v>
      </c>
      <c r="H176" s="196" t="s">
        <v>3930</v>
      </c>
      <c r="I176" s="199"/>
      <c r="J176" s="199"/>
    </row>
    <row r="177" spans="1:10" hidden="1">
      <c r="A177" s="196" t="s">
        <v>43</v>
      </c>
      <c r="B177" s="196" t="s">
        <v>44</v>
      </c>
      <c r="C177" s="196" t="s">
        <v>4767</v>
      </c>
      <c r="D177" s="196" t="s">
        <v>4768</v>
      </c>
      <c r="E177" s="196" t="s">
        <v>183</v>
      </c>
      <c r="F177" s="196" t="s">
        <v>1027</v>
      </c>
      <c r="G177" s="209" t="s">
        <v>3929</v>
      </c>
      <c r="H177" s="196" t="s">
        <v>3930</v>
      </c>
      <c r="I177" s="199"/>
      <c r="J177" s="199"/>
    </row>
    <row r="178" spans="1:10" hidden="1">
      <c r="A178" s="196" t="s">
        <v>43</v>
      </c>
      <c r="B178" s="196" t="s">
        <v>44</v>
      </c>
      <c r="C178" s="196" t="s">
        <v>4767</v>
      </c>
      <c r="D178" s="196" t="s">
        <v>4768</v>
      </c>
      <c r="E178" s="196" t="s">
        <v>184</v>
      </c>
      <c r="F178" s="196" t="s">
        <v>1028</v>
      </c>
      <c r="G178" s="209" t="s">
        <v>3929</v>
      </c>
      <c r="H178" s="196" t="s">
        <v>3930</v>
      </c>
      <c r="I178" s="199"/>
      <c r="J178" s="199"/>
    </row>
    <row r="179" spans="1:10" hidden="1">
      <c r="A179" s="196" t="s">
        <v>43</v>
      </c>
      <c r="B179" s="196" t="s">
        <v>44</v>
      </c>
      <c r="C179" s="196" t="s">
        <v>4767</v>
      </c>
      <c r="D179" s="196" t="s">
        <v>4768</v>
      </c>
      <c r="E179" s="196" t="s">
        <v>186</v>
      </c>
      <c r="F179" s="196" t="s">
        <v>1029</v>
      </c>
      <c r="G179" s="209" t="s">
        <v>3929</v>
      </c>
      <c r="H179" s="196" t="s">
        <v>3930</v>
      </c>
      <c r="I179" s="199"/>
      <c r="J179" s="199"/>
    </row>
    <row r="180" spans="1:10" hidden="1">
      <c r="A180" s="196" t="s">
        <v>43</v>
      </c>
      <c r="B180" s="196" t="s">
        <v>44</v>
      </c>
      <c r="C180" s="196" t="s">
        <v>4767</v>
      </c>
      <c r="D180" s="196" t="s">
        <v>4768</v>
      </c>
      <c r="E180" s="196" t="s">
        <v>192</v>
      </c>
      <c r="F180" s="196" t="s">
        <v>1030</v>
      </c>
      <c r="G180" s="209" t="s">
        <v>3929</v>
      </c>
      <c r="H180" s="196" t="s">
        <v>3930</v>
      </c>
      <c r="I180" s="199"/>
      <c r="J180" s="199"/>
    </row>
    <row r="181" spans="1:10" hidden="1">
      <c r="A181" s="196" t="s">
        <v>43</v>
      </c>
      <c r="B181" s="196" t="s">
        <v>44</v>
      </c>
      <c r="C181" s="196" t="s">
        <v>4767</v>
      </c>
      <c r="D181" s="196" t="s">
        <v>4768</v>
      </c>
      <c r="E181" s="196" t="s">
        <v>193</v>
      </c>
      <c r="F181" s="196" t="s">
        <v>1031</v>
      </c>
      <c r="G181" s="209" t="s">
        <v>3929</v>
      </c>
      <c r="H181" s="196" t="s">
        <v>3930</v>
      </c>
      <c r="I181" s="199"/>
      <c r="J181" s="199"/>
    </row>
    <row r="182" spans="1:10" hidden="1">
      <c r="A182" s="196" t="s">
        <v>43</v>
      </c>
      <c r="B182" s="196" t="s">
        <v>44</v>
      </c>
      <c r="C182" s="196" t="s">
        <v>4767</v>
      </c>
      <c r="D182" s="196" t="s">
        <v>4768</v>
      </c>
      <c r="E182" s="196" t="s">
        <v>1471</v>
      </c>
      <c r="F182" s="196" t="s">
        <v>1472</v>
      </c>
      <c r="G182" s="209" t="s">
        <v>3929</v>
      </c>
      <c r="H182" s="196" t="s">
        <v>3930</v>
      </c>
      <c r="I182" s="199"/>
      <c r="J182" s="199"/>
    </row>
    <row r="183" spans="1:10" hidden="1">
      <c r="A183" s="196" t="s">
        <v>43</v>
      </c>
      <c r="B183" s="196" t="s">
        <v>44</v>
      </c>
      <c r="C183" s="196" t="s">
        <v>4767</v>
      </c>
      <c r="D183" s="196" t="s">
        <v>4768</v>
      </c>
      <c r="E183" s="196" t="s">
        <v>663</v>
      </c>
      <c r="F183" s="196" t="s">
        <v>664</v>
      </c>
      <c r="G183" s="209" t="s">
        <v>3929</v>
      </c>
      <c r="H183" s="196" t="s">
        <v>3930</v>
      </c>
      <c r="I183" s="199"/>
      <c r="J183" s="199"/>
    </row>
    <row r="184" spans="1:10" hidden="1">
      <c r="A184" s="196" t="s">
        <v>43</v>
      </c>
      <c r="B184" s="196" t="s">
        <v>44</v>
      </c>
      <c r="C184" s="196" t="s">
        <v>4767</v>
      </c>
      <c r="D184" s="196" t="s">
        <v>4768</v>
      </c>
      <c r="E184" s="196" t="s">
        <v>1218</v>
      </c>
      <c r="F184" s="196" t="s">
        <v>1473</v>
      </c>
      <c r="G184" s="209" t="s">
        <v>3929</v>
      </c>
      <c r="H184" s="196" t="s">
        <v>3930</v>
      </c>
      <c r="I184" s="199"/>
      <c r="J184" s="199"/>
    </row>
    <row r="185" spans="1:10" hidden="1">
      <c r="A185" s="196" t="s">
        <v>43</v>
      </c>
      <c r="B185" s="196" t="s">
        <v>44</v>
      </c>
      <c r="C185" s="196" t="s">
        <v>4767</v>
      </c>
      <c r="D185" s="196" t="s">
        <v>4768</v>
      </c>
      <c r="E185" s="196" t="s">
        <v>1303</v>
      </c>
      <c r="F185" s="196" t="s">
        <v>1474</v>
      </c>
      <c r="G185" s="209" t="s">
        <v>3929</v>
      </c>
      <c r="H185" s="196" t="s">
        <v>3930</v>
      </c>
      <c r="I185" s="199"/>
      <c r="J185" s="199"/>
    </row>
    <row r="186" spans="1:10" hidden="1">
      <c r="A186" s="196" t="s">
        <v>43</v>
      </c>
      <c r="B186" s="196" t="s">
        <v>44</v>
      </c>
      <c r="C186" s="196" t="s">
        <v>4767</v>
      </c>
      <c r="D186" s="196" t="s">
        <v>4768</v>
      </c>
      <c r="E186" s="196" t="s">
        <v>1475</v>
      </c>
      <c r="F186" s="196" t="s">
        <v>1476</v>
      </c>
      <c r="G186" s="209" t="s">
        <v>3929</v>
      </c>
      <c r="H186" s="196" t="s">
        <v>3930</v>
      </c>
      <c r="I186" s="199"/>
      <c r="J186" s="199"/>
    </row>
    <row r="187" spans="1:10" hidden="1">
      <c r="A187" s="196" t="s">
        <v>43</v>
      </c>
      <c r="B187" s="196" t="s">
        <v>44</v>
      </c>
      <c r="C187" s="196" t="s">
        <v>4767</v>
      </c>
      <c r="D187" s="196" t="s">
        <v>4768</v>
      </c>
      <c r="E187" s="196" t="s">
        <v>1477</v>
      </c>
      <c r="F187" s="196" t="s">
        <v>1478</v>
      </c>
      <c r="G187" s="209" t="s">
        <v>3929</v>
      </c>
      <c r="H187" s="196" t="s">
        <v>3930</v>
      </c>
      <c r="I187" s="199"/>
      <c r="J187" s="199"/>
    </row>
    <row r="188" spans="1:10" hidden="1">
      <c r="A188" s="196" t="s">
        <v>43</v>
      </c>
      <c r="B188" s="196" t="s">
        <v>44</v>
      </c>
      <c r="C188" s="196" t="s">
        <v>4767</v>
      </c>
      <c r="D188" s="196" t="s">
        <v>4768</v>
      </c>
      <c r="E188" s="196" t="s">
        <v>669</v>
      </c>
      <c r="F188" s="196" t="s">
        <v>670</v>
      </c>
      <c r="G188" s="209" t="s">
        <v>3929</v>
      </c>
      <c r="H188" s="196" t="s">
        <v>3930</v>
      </c>
      <c r="I188" s="199"/>
      <c r="J188" s="199"/>
    </row>
    <row r="189" spans="1:10" hidden="1">
      <c r="A189" s="196" t="s">
        <v>43</v>
      </c>
      <c r="B189" s="196" t="s">
        <v>44</v>
      </c>
      <c r="C189" s="196" t="s">
        <v>4767</v>
      </c>
      <c r="D189" s="196" t="s">
        <v>4768</v>
      </c>
      <c r="E189" s="196" t="s">
        <v>229</v>
      </c>
      <c r="F189" s="196" t="s">
        <v>1213</v>
      </c>
      <c r="G189" s="209" t="s">
        <v>3929</v>
      </c>
      <c r="H189" s="196" t="s">
        <v>3930</v>
      </c>
      <c r="I189" s="199"/>
      <c r="J189" s="199"/>
    </row>
    <row r="190" spans="1:10" hidden="1">
      <c r="A190" s="196" t="s">
        <v>43</v>
      </c>
      <c r="B190" s="196" t="s">
        <v>44</v>
      </c>
      <c r="C190" s="196" t="s">
        <v>4767</v>
      </c>
      <c r="D190" s="196" t="s">
        <v>4768</v>
      </c>
      <c r="E190" s="196" t="s">
        <v>676</v>
      </c>
      <c r="F190" s="196" t="s">
        <v>677</v>
      </c>
      <c r="G190" s="209" t="s">
        <v>3929</v>
      </c>
      <c r="H190" s="196" t="s">
        <v>3930</v>
      </c>
      <c r="I190" s="199"/>
      <c r="J190" s="199"/>
    </row>
    <row r="191" spans="1:10" hidden="1">
      <c r="A191" s="196" t="s">
        <v>43</v>
      </c>
      <c r="B191" s="196" t="s">
        <v>44</v>
      </c>
      <c r="C191" s="196" t="s">
        <v>4767</v>
      </c>
      <c r="D191" s="196" t="s">
        <v>4768</v>
      </c>
      <c r="E191" s="196" t="s">
        <v>1551</v>
      </c>
      <c r="F191" s="196" t="s">
        <v>1545</v>
      </c>
      <c r="G191" s="209" t="s">
        <v>3929</v>
      </c>
      <c r="H191" s="196" t="s">
        <v>3930</v>
      </c>
      <c r="I191" s="199"/>
      <c r="J191" s="199"/>
    </row>
    <row r="192" spans="1:10" hidden="1">
      <c r="A192" s="196" t="s">
        <v>43</v>
      </c>
      <c r="B192" s="196" t="s">
        <v>44</v>
      </c>
      <c r="C192" s="196" t="s">
        <v>4767</v>
      </c>
      <c r="D192" s="196" t="s">
        <v>4768</v>
      </c>
      <c r="E192" s="196" t="s">
        <v>1552</v>
      </c>
      <c r="F192" s="196" t="s">
        <v>2289</v>
      </c>
      <c r="G192" s="209" t="s">
        <v>3929</v>
      </c>
      <c r="H192" s="196" t="s">
        <v>3930</v>
      </c>
      <c r="I192" s="199"/>
      <c r="J192" s="199"/>
    </row>
    <row r="193" spans="1:10" hidden="1">
      <c r="A193" s="196" t="s">
        <v>43</v>
      </c>
      <c r="B193" s="196" t="s">
        <v>44</v>
      </c>
      <c r="C193" s="196" t="s">
        <v>4767</v>
      </c>
      <c r="D193" s="196" t="s">
        <v>4768</v>
      </c>
      <c r="E193" s="196" t="s">
        <v>2300</v>
      </c>
      <c r="F193" s="196" t="s">
        <v>4071</v>
      </c>
      <c r="G193" s="209" t="s">
        <v>3929</v>
      </c>
      <c r="H193" s="196" t="s">
        <v>3930</v>
      </c>
      <c r="I193" s="199"/>
      <c r="J193" s="199"/>
    </row>
    <row r="194" spans="1:10" hidden="1">
      <c r="A194" s="196" t="s">
        <v>43</v>
      </c>
      <c r="B194" s="196" t="s">
        <v>44</v>
      </c>
      <c r="C194" s="196" t="s">
        <v>4767</v>
      </c>
      <c r="D194" s="196" t="s">
        <v>4768</v>
      </c>
      <c r="E194" s="196" t="s">
        <v>4072</v>
      </c>
      <c r="F194" s="196" t="s">
        <v>2297</v>
      </c>
      <c r="G194" s="209" t="s">
        <v>3929</v>
      </c>
      <c r="H194" s="196" t="s">
        <v>3930</v>
      </c>
      <c r="I194" s="199"/>
      <c r="J194" s="199"/>
    </row>
    <row r="195" spans="1:10" hidden="1">
      <c r="A195" s="196" t="s">
        <v>43</v>
      </c>
      <c r="B195" s="196" t="s">
        <v>44</v>
      </c>
      <c r="C195" s="196" t="s">
        <v>4769</v>
      </c>
      <c r="D195" s="196" t="s">
        <v>4770</v>
      </c>
      <c r="E195" s="196" t="s">
        <v>673</v>
      </c>
      <c r="F195" s="196" t="s">
        <v>674</v>
      </c>
      <c r="G195" s="209" t="s">
        <v>3929</v>
      </c>
      <c r="H195" s="196" t="s">
        <v>3930</v>
      </c>
      <c r="I195" s="199"/>
      <c r="J195" s="199"/>
    </row>
    <row r="196" spans="1:10" hidden="1">
      <c r="A196" s="196" t="s">
        <v>529</v>
      </c>
      <c r="B196" s="196" t="s">
        <v>768</v>
      </c>
      <c r="C196" s="196" t="s">
        <v>4769</v>
      </c>
      <c r="D196" s="196" t="s">
        <v>4770</v>
      </c>
      <c r="E196" s="196" t="s">
        <v>678</v>
      </c>
      <c r="F196" s="196" t="s">
        <v>679</v>
      </c>
      <c r="G196" s="209" t="s">
        <v>3923</v>
      </c>
      <c r="H196" s="196" t="s">
        <v>3924</v>
      </c>
      <c r="I196" s="199"/>
      <c r="J196" s="199"/>
    </row>
    <row r="197" spans="1:10" hidden="1">
      <c r="A197" s="196" t="s">
        <v>529</v>
      </c>
      <c r="B197" s="196" t="s">
        <v>768</v>
      </c>
      <c r="C197" s="196" t="s">
        <v>4769</v>
      </c>
      <c r="D197" s="196" t="s">
        <v>4770</v>
      </c>
      <c r="E197" s="196" t="s">
        <v>680</v>
      </c>
      <c r="F197" s="196" t="s">
        <v>681</v>
      </c>
      <c r="G197" s="209" t="s">
        <v>3923</v>
      </c>
      <c r="H197" s="196" t="s">
        <v>3924</v>
      </c>
      <c r="I197" s="199"/>
      <c r="J197" s="199"/>
    </row>
    <row r="198" spans="1:10" hidden="1">
      <c r="A198" s="196" t="s">
        <v>529</v>
      </c>
      <c r="B198" s="196" t="s">
        <v>768</v>
      </c>
      <c r="C198" s="196" t="s">
        <v>4769</v>
      </c>
      <c r="D198" s="196" t="s">
        <v>4770</v>
      </c>
      <c r="E198" s="196" t="s">
        <v>769</v>
      </c>
      <c r="F198" s="196" t="s">
        <v>770</v>
      </c>
      <c r="G198" s="209" t="s">
        <v>3923</v>
      </c>
      <c r="H198" s="196" t="s">
        <v>3924</v>
      </c>
      <c r="I198" s="199"/>
      <c r="J198" s="199"/>
    </row>
    <row r="199" spans="1:10" hidden="1">
      <c r="A199" s="196" t="s">
        <v>529</v>
      </c>
      <c r="B199" s="196" t="s">
        <v>768</v>
      </c>
      <c r="C199" s="196" t="s">
        <v>4769</v>
      </c>
      <c r="D199" s="196" t="s">
        <v>4770</v>
      </c>
      <c r="E199" s="196" t="s">
        <v>682</v>
      </c>
      <c r="F199" s="196" t="s">
        <v>683</v>
      </c>
      <c r="G199" s="209" t="s">
        <v>3923</v>
      </c>
      <c r="H199" s="196" t="s">
        <v>3924</v>
      </c>
      <c r="I199" s="199"/>
      <c r="J199" s="199"/>
    </row>
    <row r="200" spans="1:10" hidden="1">
      <c r="A200" s="196" t="s">
        <v>529</v>
      </c>
      <c r="B200" s="196" t="s">
        <v>768</v>
      </c>
      <c r="C200" s="196" t="s">
        <v>4769</v>
      </c>
      <c r="D200" s="196" t="s">
        <v>4770</v>
      </c>
      <c r="E200" s="196" t="s">
        <v>771</v>
      </c>
      <c r="F200" s="196" t="s">
        <v>765</v>
      </c>
      <c r="G200" s="209" t="s">
        <v>3923</v>
      </c>
      <c r="H200" s="196" t="s">
        <v>3924</v>
      </c>
      <c r="I200" s="199"/>
      <c r="J200" s="199"/>
    </row>
    <row r="201" spans="1:10" hidden="1">
      <c r="A201" s="196" t="s">
        <v>529</v>
      </c>
      <c r="B201" s="196" t="s">
        <v>768</v>
      </c>
      <c r="C201" s="196" t="s">
        <v>4769</v>
      </c>
      <c r="D201" s="196" t="s">
        <v>4770</v>
      </c>
      <c r="E201" s="196" t="s">
        <v>684</v>
      </c>
      <c r="F201" s="196" t="s">
        <v>1302</v>
      </c>
      <c r="G201" s="209" t="s">
        <v>3923</v>
      </c>
      <c r="H201" s="196" t="s">
        <v>3924</v>
      </c>
      <c r="I201" s="199"/>
      <c r="J201" s="199"/>
    </row>
    <row r="202" spans="1:10" hidden="1">
      <c r="A202" s="196" t="s">
        <v>529</v>
      </c>
      <c r="B202" s="196" t="s">
        <v>768</v>
      </c>
      <c r="C202" s="196" t="s">
        <v>4769</v>
      </c>
      <c r="D202" s="196" t="s">
        <v>4770</v>
      </c>
      <c r="E202" s="196" t="s">
        <v>685</v>
      </c>
      <c r="F202" s="196" t="s">
        <v>1032</v>
      </c>
      <c r="G202" s="209" t="s">
        <v>3923</v>
      </c>
      <c r="H202" s="196" t="s">
        <v>3924</v>
      </c>
      <c r="I202" s="199"/>
      <c r="J202" s="199"/>
    </row>
    <row r="203" spans="1:10" hidden="1">
      <c r="A203" s="196" t="s">
        <v>529</v>
      </c>
      <c r="B203" s="196" t="s">
        <v>768</v>
      </c>
      <c r="C203" s="196" t="s">
        <v>4769</v>
      </c>
      <c r="D203" s="196" t="s">
        <v>4770</v>
      </c>
      <c r="E203" s="196" t="s">
        <v>686</v>
      </c>
      <c r="F203" s="196" t="s">
        <v>687</v>
      </c>
      <c r="G203" s="209" t="s">
        <v>3923</v>
      </c>
      <c r="H203" s="196" t="s">
        <v>3924</v>
      </c>
      <c r="I203" s="199"/>
      <c r="J203" s="199"/>
    </row>
    <row r="204" spans="1:10" hidden="1">
      <c r="A204" s="196" t="s">
        <v>529</v>
      </c>
      <c r="B204" s="196" t="s">
        <v>768</v>
      </c>
      <c r="C204" s="196" t="s">
        <v>4769</v>
      </c>
      <c r="D204" s="196" t="s">
        <v>4770</v>
      </c>
      <c r="E204" s="196" t="s">
        <v>688</v>
      </c>
      <c r="F204" s="196" t="s">
        <v>675</v>
      </c>
      <c r="G204" s="209" t="s">
        <v>3923</v>
      </c>
      <c r="H204" s="196" t="s">
        <v>3924</v>
      </c>
      <c r="I204" s="199"/>
      <c r="J204" s="199"/>
    </row>
    <row r="205" spans="1:10" hidden="1">
      <c r="A205" s="196" t="s">
        <v>529</v>
      </c>
      <c r="B205" s="196" t="s">
        <v>768</v>
      </c>
      <c r="C205" s="196" t="s">
        <v>4769</v>
      </c>
      <c r="D205" s="196" t="s">
        <v>4770</v>
      </c>
      <c r="E205" s="196" t="s">
        <v>1544</v>
      </c>
      <c r="F205" s="196" t="s">
        <v>1545</v>
      </c>
      <c r="G205" s="209" t="s">
        <v>3923</v>
      </c>
      <c r="H205" s="196" t="s">
        <v>3924</v>
      </c>
      <c r="I205" s="199"/>
      <c r="J205" s="199"/>
    </row>
    <row r="206" spans="1:10" hidden="1">
      <c r="A206" s="196" t="s">
        <v>529</v>
      </c>
      <c r="B206" s="196" t="s">
        <v>768</v>
      </c>
      <c r="C206" s="196" t="s">
        <v>4769</v>
      </c>
      <c r="D206" s="196" t="s">
        <v>4770</v>
      </c>
      <c r="E206" s="196" t="s">
        <v>1546</v>
      </c>
      <c r="F206" s="196" t="s">
        <v>2289</v>
      </c>
      <c r="G206" s="209" t="s">
        <v>3923</v>
      </c>
      <c r="H206" s="196" t="s">
        <v>3924</v>
      </c>
      <c r="I206" s="199"/>
      <c r="J206" s="199"/>
    </row>
    <row r="207" spans="1:10" hidden="1">
      <c r="A207" s="196" t="s">
        <v>529</v>
      </c>
      <c r="B207" s="196" t="s">
        <v>768</v>
      </c>
      <c r="C207" s="196" t="s">
        <v>4769</v>
      </c>
      <c r="D207" s="196" t="s">
        <v>4770</v>
      </c>
      <c r="E207" s="196" t="s">
        <v>2301</v>
      </c>
      <c r="F207" s="196" t="s">
        <v>2302</v>
      </c>
      <c r="G207" s="209" t="s">
        <v>3923</v>
      </c>
      <c r="H207" s="196" t="s">
        <v>3924</v>
      </c>
      <c r="I207" s="199"/>
      <c r="J207" s="199"/>
    </row>
    <row r="208" spans="1:10" hidden="1">
      <c r="A208" s="196" t="s">
        <v>529</v>
      </c>
      <c r="B208" s="196" t="s">
        <v>768</v>
      </c>
      <c r="C208" s="196" t="s">
        <v>4769</v>
      </c>
      <c r="D208" s="196" t="s">
        <v>4770</v>
      </c>
      <c r="E208" s="196" t="s">
        <v>4073</v>
      </c>
      <c r="F208" s="196" t="s">
        <v>2297</v>
      </c>
      <c r="G208" s="209" t="s">
        <v>3923</v>
      </c>
      <c r="H208" s="196" t="s">
        <v>3924</v>
      </c>
      <c r="I208" s="199"/>
      <c r="J208" s="199"/>
    </row>
    <row r="209" spans="1:10" hidden="1">
      <c r="A209" s="196" t="s">
        <v>792</v>
      </c>
      <c r="B209" s="196" t="s">
        <v>793</v>
      </c>
      <c r="C209" s="196" t="s">
        <v>4769</v>
      </c>
      <c r="D209" s="196" t="s">
        <v>4770</v>
      </c>
      <c r="E209" s="196" t="s">
        <v>794</v>
      </c>
      <c r="F209" s="196" t="s">
        <v>795</v>
      </c>
      <c r="G209" s="209" t="s">
        <v>3923</v>
      </c>
      <c r="H209" s="196" t="s">
        <v>3924</v>
      </c>
      <c r="I209" s="199"/>
      <c r="J209" s="199"/>
    </row>
    <row r="210" spans="1:10" hidden="1">
      <c r="A210" s="196" t="s">
        <v>792</v>
      </c>
      <c r="B210" s="196" t="s">
        <v>793</v>
      </c>
      <c r="C210" s="196" t="s">
        <v>4769</v>
      </c>
      <c r="D210" s="196" t="s">
        <v>4770</v>
      </c>
      <c r="E210" s="196" t="s">
        <v>796</v>
      </c>
      <c r="F210" s="196" t="s">
        <v>2303</v>
      </c>
      <c r="G210" s="209" t="s">
        <v>3923</v>
      </c>
      <c r="H210" s="196" t="s">
        <v>3924</v>
      </c>
      <c r="I210" s="199"/>
      <c r="J210" s="199"/>
    </row>
    <row r="211" spans="1:10" hidden="1">
      <c r="A211" s="196" t="s">
        <v>797</v>
      </c>
      <c r="B211" s="196" t="s">
        <v>798</v>
      </c>
      <c r="C211" s="196" t="s">
        <v>4769</v>
      </c>
      <c r="D211" s="196" t="s">
        <v>4770</v>
      </c>
      <c r="E211" s="196" t="s">
        <v>799</v>
      </c>
      <c r="F211" s="196" t="s">
        <v>800</v>
      </c>
      <c r="G211" s="209" t="s">
        <v>3931</v>
      </c>
      <c r="H211" s="196" t="s">
        <v>3932</v>
      </c>
      <c r="I211" s="199"/>
      <c r="J211" s="199"/>
    </row>
    <row r="212" spans="1:10" hidden="1">
      <c r="A212" s="196" t="s">
        <v>797</v>
      </c>
      <c r="B212" s="196" t="s">
        <v>798</v>
      </c>
      <c r="C212" s="196" t="s">
        <v>4769</v>
      </c>
      <c r="D212" s="196" t="s">
        <v>4770</v>
      </c>
      <c r="E212" s="196" t="s">
        <v>801</v>
      </c>
      <c r="F212" s="196" t="s">
        <v>802</v>
      </c>
      <c r="G212" s="209" t="s">
        <v>3931</v>
      </c>
      <c r="H212" s="196" t="s">
        <v>3932</v>
      </c>
      <c r="I212" s="199"/>
      <c r="J212" s="199"/>
    </row>
    <row r="213" spans="1:10" hidden="1">
      <c r="A213" s="196" t="s">
        <v>797</v>
      </c>
      <c r="B213" s="196" t="s">
        <v>798</v>
      </c>
      <c r="C213" s="196" t="s">
        <v>4769</v>
      </c>
      <c r="D213" s="196" t="s">
        <v>4770</v>
      </c>
      <c r="E213" s="196" t="s">
        <v>803</v>
      </c>
      <c r="F213" s="196" t="s">
        <v>1033</v>
      </c>
      <c r="G213" s="209" t="s">
        <v>3931</v>
      </c>
      <c r="H213" s="196" t="s">
        <v>3932</v>
      </c>
      <c r="I213" s="199"/>
      <c r="J213" s="199"/>
    </row>
    <row r="214" spans="1:10" hidden="1">
      <c r="A214" s="196" t="s">
        <v>797</v>
      </c>
      <c r="B214" s="196" t="s">
        <v>798</v>
      </c>
      <c r="C214" s="196" t="s">
        <v>4769</v>
      </c>
      <c r="D214" s="196" t="s">
        <v>4770</v>
      </c>
      <c r="E214" s="196" t="s">
        <v>4074</v>
      </c>
      <c r="F214" s="196" t="s">
        <v>765</v>
      </c>
      <c r="G214" s="209" t="s">
        <v>3931</v>
      </c>
      <c r="H214" s="196" t="s">
        <v>3932</v>
      </c>
      <c r="I214" s="199"/>
      <c r="J214" s="199"/>
    </row>
    <row r="215" spans="1:10" hidden="1">
      <c r="A215" s="196" t="s">
        <v>797</v>
      </c>
      <c r="B215" s="196" t="s">
        <v>798</v>
      </c>
      <c r="C215" s="196" t="s">
        <v>4769</v>
      </c>
      <c r="D215" s="196" t="s">
        <v>4770</v>
      </c>
      <c r="E215" s="196" t="s">
        <v>804</v>
      </c>
      <c r="F215" s="196" t="s">
        <v>805</v>
      </c>
      <c r="G215" s="209" t="s">
        <v>3931</v>
      </c>
      <c r="H215" s="196" t="s">
        <v>3932</v>
      </c>
      <c r="I215" s="199"/>
      <c r="J215" s="199"/>
    </row>
    <row r="216" spans="1:10" hidden="1">
      <c r="A216" s="196" t="s">
        <v>797</v>
      </c>
      <c r="B216" s="196" t="s">
        <v>798</v>
      </c>
      <c r="C216" s="196" t="s">
        <v>4769</v>
      </c>
      <c r="D216" s="196" t="s">
        <v>4770</v>
      </c>
      <c r="E216" s="196" t="s">
        <v>4075</v>
      </c>
      <c r="F216" s="196" t="s">
        <v>4076</v>
      </c>
      <c r="G216" s="209" t="s">
        <v>3931</v>
      </c>
      <c r="H216" s="196" t="s">
        <v>3932</v>
      </c>
      <c r="I216" s="199"/>
      <c r="J216" s="199"/>
    </row>
    <row r="217" spans="1:10" hidden="1">
      <c r="A217" s="196" t="s">
        <v>806</v>
      </c>
      <c r="B217" s="196" t="s">
        <v>807</v>
      </c>
      <c r="C217" s="196" t="s">
        <v>4771</v>
      </c>
      <c r="D217" s="196" t="s">
        <v>4772</v>
      </c>
      <c r="E217" s="196" t="s">
        <v>808</v>
      </c>
      <c r="F217" s="196" t="s">
        <v>809</v>
      </c>
      <c r="G217" s="209" t="s">
        <v>3943</v>
      </c>
      <c r="H217" s="196" t="s">
        <v>3944</v>
      </c>
      <c r="I217" s="199"/>
      <c r="J217" s="199"/>
    </row>
    <row r="218" spans="1:10" hidden="1">
      <c r="A218" s="196" t="s">
        <v>806</v>
      </c>
      <c r="B218" s="196" t="s">
        <v>807</v>
      </c>
      <c r="C218" s="196" t="s">
        <v>4771</v>
      </c>
      <c r="D218" s="196" t="s">
        <v>4772</v>
      </c>
      <c r="E218" s="196" t="s">
        <v>810</v>
      </c>
      <c r="F218" s="196" t="s">
        <v>811</v>
      </c>
      <c r="G218" s="209" t="s">
        <v>3943</v>
      </c>
      <c r="H218" s="196" t="s">
        <v>3944</v>
      </c>
      <c r="I218" s="199"/>
      <c r="J218" s="199"/>
    </row>
    <row r="219" spans="1:10" hidden="1">
      <c r="A219" s="196" t="s">
        <v>806</v>
      </c>
      <c r="B219" s="196" t="s">
        <v>807</v>
      </c>
      <c r="C219" s="196" t="s">
        <v>4771</v>
      </c>
      <c r="D219" s="196" t="s">
        <v>4772</v>
      </c>
      <c r="E219" s="196" t="s">
        <v>812</v>
      </c>
      <c r="F219" s="196" t="s">
        <v>813</v>
      </c>
      <c r="G219" s="209" t="s">
        <v>3945</v>
      </c>
      <c r="H219" s="196" t="s">
        <v>3946</v>
      </c>
      <c r="I219" s="199"/>
      <c r="J219" s="199"/>
    </row>
    <row r="220" spans="1:10" hidden="1">
      <c r="A220" s="196" t="s">
        <v>806</v>
      </c>
      <c r="B220" s="196" t="s">
        <v>807</v>
      </c>
      <c r="C220" s="196" t="s">
        <v>4771</v>
      </c>
      <c r="D220" s="196" t="s">
        <v>4772</v>
      </c>
      <c r="E220" s="196" t="s">
        <v>814</v>
      </c>
      <c r="F220" s="196" t="s">
        <v>815</v>
      </c>
      <c r="G220" s="209" t="s">
        <v>3943</v>
      </c>
      <c r="H220" s="196" t="s">
        <v>3944</v>
      </c>
      <c r="I220" s="199"/>
      <c r="J220" s="199"/>
    </row>
    <row r="221" spans="1:10" hidden="1">
      <c r="A221" s="196" t="s">
        <v>806</v>
      </c>
      <c r="B221" s="196" t="s">
        <v>807</v>
      </c>
      <c r="C221" s="196" t="s">
        <v>4771</v>
      </c>
      <c r="D221" s="196" t="s">
        <v>4772</v>
      </c>
      <c r="E221" s="196" t="s">
        <v>816</v>
      </c>
      <c r="F221" s="196" t="s">
        <v>817</v>
      </c>
      <c r="G221" s="209" t="s">
        <v>3943</v>
      </c>
      <c r="H221" s="196" t="s">
        <v>3944</v>
      </c>
      <c r="I221" s="199"/>
      <c r="J221" s="199"/>
    </row>
    <row r="222" spans="1:10" hidden="1">
      <c r="A222" s="196" t="s">
        <v>806</v>
      </c>
      <c r="B222" s="196" t="s">
        <v>807</v>
      </c>
      <c r="C222" s="196" t="s">
        <v>4771</v>
      </c>
      <c r="D222" s="196" t="s">
        <v>4772</v>
      </c>
      <c r="E222" s="196" t="s">
        <v>818</v>
      </c>
      <c r="F222" s="196" t="s">
        <v>819</v>
      </c>
      <c r="G222" s="209" t="s">
        <v>3943</v>
      </c>
      <c r="H222" s="196" t="s">
        <v>3944</v>
      </c>
      <c r="I222" s="199"/>
      <c r="J222" s="199"/>
    </row>
    <row r="223" spans="1:10" hidden="1">
      <c r="A223" s="196" t="s">
        <v>806</v>
      </c>
      <c r="B223" s="196" t="s">
        <v>807</v>
      </c>
      <c r="C223" s="196" t="s">
        <v>4771</v>
      </c>
      <c r="D223" s="196" t="s">
        <v>4772</v>
      </c>
      <c r="E223" s="196" t="s">
        <v>820</v>
      </c>
      <c r="F223" s="196" t="s">
        <v>821</v>
      </c>
      <c r="G223" s="209" t="s">
        <v>3943</v>
      </c>
      <c r="H223" s="196" t="s">
        <v>3944</v>
      </c>
      <c r="I223" s="199"/>
      <c r="J223" s="199"/>
    </row>
    <row r="224" spans="1:10" hidden="1">
      <c r="A224" s="196" t="s">
        <v>806</v>
      </c>
      <c r="B224" s="196" t="s">
        <v>807</v>
      </c>
      <c r="C224" s="196" t="s">
        <v>4771</v>
      </c>
      <c r="D224" s="196" t="s">
        <v>4772</v>
      </c>
      <c r="E224" s="196" t="s">
        <v>820</v>
      </c>
      <c r="F224" s="196" t="s">
        <v>821</v>
      </c>
      <c r="G224" s="209" t="s">
        <v>3925</v>
      </c>
      <c r="H224" s="196" t="s">
        <v>3926</v>
      </c>
      <c r="I224" s="199"/>
      <c r="J224" s="199"/>
    </row>
    <row r="225" spans="1:10" hidden="1">
      <c r="A225" s="196" t="s">
        <v>806</v>
      </c>
      <c r="B225" s="196" t="s">
        <v>807</v>
      </c>
      <c r="C225" s="196" t="s">
        <v>4771</v>
      </c>
      <c r="D225" s="196" t="s">
        <v>4772</v>
      </c>
      <c r="E225" s="196" t="s">
        <v>1219</v>
      </c>
      <c r="F225" s="196" t="s">
        <v>1220</v>
      </c>
      <c r="G225" s="209" t="s">
        <v>3943</v>
      </c>
      <c r="H225" s="196" t="s">
        <v>3944</v>
      </c>
      <c r="I225" s="199"/>
      <c r="J225" s="199"/>
    </row>
    <row r="226" spans="1:10" hidden="1">
      <c r="A226" s="196" t="s">
        <v>806</v>
      </c>
      <c r="B226" s="196" t="s">
        <v>807</v>
      </c>
      <c r="C226" s="196" t="s">
        <v>4771</v>
      </c>
      <c r="D226" s="196" t="s">
        <v>4772</v>
      </c>
      <c r="E226" s="196" t="s">
        <v>2304</v>
      </c>
      <c r="F226" s="196" t="s">
        <v>2305</v>
      </c>
      <c r="G226" s="209" t="s">
        <v>3943</v>
      </c>
      <c r="H226" s="196" t="s">
        <v>3944</v>
      </c>
      <c r="I226" s="199"/>
      <c r="J226" s="199"/>
    </row>
    <row r="227" spans="1:10" hidden="1">
      <c r="A227" s="196" t="s">
        <v>806</v>
      </c>
      <c r="B227" s="196" t="s">
        <v>807</v>
      </c>
      <c r="C227" s="196" t="s">
        <v>4771</v>
      </c>
      <c r="D227" s="196" t="s">
        <v>4772</v>
      </c>
      <c r="E227" s="196" t="s">
        <v>822</v>
      </c>
      <c r="F227" s="196" t="s">
        <v>823</v>
      </c>
      <c r="G227" s="209" t="s">
        <v>3943</v>
      </c>
      <c r="H227" s="196" t="s">
        <v>3944</v>
      </c>
      <c r="I227" s="199"/>
      <c r="J227" s="199"/>
    </row>
    <row r="228" spans="1:10" hidden="1">
      <c r="A228" s="196" t="s">
        <v>806</v>
      </c>
      <c r="B228" s="196" t="s">
        <v>807</v>
      </c>
      <c r="C228" s="196" t="s">
        <v>4771</v>
      </c>
      <c r="D228" s="196" t="s">
        <v>4772</v>
      </c>
      <c r="E228" s="196" t="s">
        <v>824</v>
      </c>
      <c r="F228" s="196" t="s">
        <v>825</v>
      </c>
      <c r="G228" s="209" t="s">
        <v>3943</v>
      </c>
      <c r="H228" s="196" t="s">
        <v>3944</v>
      </c>
      <c r="I228" s="199"/>
      <c r="J228" s="199"/>
    </row>
    <row r="229" spans="1:10" hidden="1">
      <c r="A229" s="196" t="s">
        <v>806</v>
      </c>
      <c r="B229" s="196" t="s">
        <v>807</v>
      </c>
      <c r="C229" s="196" t="s">
        <v>4771</v>
      </c>
      <c r="D229" s="196" t="s">
        <v>4772</v>
      </c>
      <c r="E229" s="196" t="s">
        <v>826</v>
      </c>
      <c r="F229" s="196" t="s">
        <v>827</v>
      </c>
      <c r="G229" s="209" t="s">
        <v>3925</v>
      </c>
      <c r="H229" s="196" t="s">
        <v>3926</v>
      </c>
      <c r="I229" s="199"/>
      <c r="J229" s="199"/>
    </row>
    <row r="230" spans="1:10" hidden="1">
      <c r="A230" s="196" t="s">
        <v>806</v>
      </c>
      <c r="B230" s="196" t="s">
        <v>807</v>
      </c>
      <c r="C230" s="196" t="s">
        <v>4771</v>
      </c>
      <c r="D230" s="196" t="s">
        <v>4772</v>
      </c>
      <c r="E230" s="196" t="s">
        <v>828</v>
      </c>
      <c r="F230" s="196" t="s">
        <v>829</v>
      </c>
      <c r="G230" s="209" t="s">
        <v>3925</v>
      </c>
      <c r="H230" s="196" t="s">
        <v>3926</v>
      </c>
      <c r="I230" s="199"/>
      <c r="J230" s="199"/>
    </row>
    <row r="231" spans="1:10" hidden="1">
      <c r="A231" s="196" t="s">
        <v>806</v>
      </c>
      <c r="B231" s="196" t="s">
        <v>807</v>
      </c>
      <c r="C231" s="196" t="s">
        <v>4771</v>
      </c>
      <c r="D231" s="196" t="s">
        <v>4772</v>
      </c>
      <c r="E231" s="196" t="s">
        <v>2306</v>
      </c>
      <c r="F231" s="196" t="s">
        <v>4077</v>
      </c>
      <c r="G231" s="209" t="s">
        <v>3943</v>
      </c>
      <c r="H231" s="196" t="s">
        <v>3944</v>
      </c>
      <c r="I231" s="199"/>
      <c r="J231" s="199"/>
    </row>
    <row r="232" spans="1:10" hidden="1">
      <c r="A232" s="196" t="s">
        <v>806</v>
      </c>
      <c r="B232" s="196" t="s">
        <v>807</v>
      </c>
      <c r="C232" s="196" t="s">
        <v>4771</v>
      </c>
      <c r="D232" s="196" t="s">
        <v>4772</v>
      </c>
      <c r="E232" s="196" t="s">
        <v>4078</v>
      </c>
      <c r="F232" s="196" t="s">
        <v>4079</v>
      </c>
      <c r="G232" s="209" t="s">
        <v>3943</v>
      </c>
      <c r="H232" s="196" t="s">
        <v>3944</v>
      </c>
      <c r="I232" s="199"/>
      <c r="J232" s="199"/>
    </row>
    <row r="233" spans="1:10" hidden="1">
      <c r="A233" s="196" t="s">
        <v>830</v>
      </c>
      <c r="B233" s="196" t="s">
        <v>831</v>
      </c>
      <c r="C233" s="196" t="s">
        <v>4769</v>
      </c>
      <c r="D233" s="196" t="s">
        <v>4770</v>
      </c>
      <c r="E233" s="196" t="s">
        <v>832</v>
      </c>
      <c r="F233" s="196" t="s">
        <v>833</v>
      </c>
      <c r="G233" s="209" t="s">
        <v>3923</v>
      </c>
      <c r="H233" s="196" t="s">
        <v>3924</v>
      </c>
      <c r="I233" s="199"/>
      <c r="J233" s="199"/>
    </row>
    <row r="234" spans="1:10" hidden="1">
      <c r="A234" s="196" t="s">
        <v>830</v>
      </c>
      <c r="B234" s="196" t="s">
        <v>831</v>
      </c>
      <c r="C234" s="196" t="s">
        <v>4769</v>
      </c>
      <c r="D234" s="196" t="s">
        <v>4770</v>
      </c>
      <c r="E234" s="196" t="s">
        <v>834</v>
      </c>
      <c r="F234" s="196" t="s">
        <v>1035</v>
      </c>
      <c r="G234" s="209" t="s">
        <v>3923</v>
      </c>
      <c r="H234" s="196" t="s">
        <v>3924</v>
      </c>
      <c r="I234" s="199"/>
      <c r="J234" s="199"/>
    </row>
    <row r="235" spans="1:10" hidden="1">
      <c r="A235" s="196" t="s">
        <v>830</v>
      </c>
      <c r="B235" s="196" t="s">
        <v>831</v>
      </c>
      <c r="C235" s="196" t="s">
        <v>4769</v>
      </c>
      <c r="D235" s="196" t="s">
        <v>4770</v>
      </c>
      <c r="E235" s="196" t="s">
        <v>4080</v>
      </c>
      <c r="F235" s="196" t="s">
        <v>765</v>
      </c>
      <c r="G235" s="209" t="s">
        <v>3923</v>
      </c>
      <c r="H235" s="196" t="s">
        <v>3924</v>
      </c>
      <c r="I235" s="199"/>
      <c r="J235" s="199"/>
    </row>
    <row r="236" spans="1:10" hidden="1">
      <c r="A236" s="196" t="s">
        <v>835</v>
      </c>
      <c r="B236" s="196" t="s">
        <v>836</v>
      </c>
      <c r="C236" s="196" t="s">
        <v>4771</v>
      </c>
      <c r="D236" s="196" t="s">
        <v>4772</v>
      </c>
      <c r="E236" s="196" t="s">
        <v>837</v>
      </c>
      <c r="F236" s="196" t="s">
        <v>838</v>
      </c>
      <c r="G236" s="209" t="s">
        <v>3943</v>
      </c>
      <c r="H236" s="196" t="s">
        <v>3944</v>
      </c>
      <c r="I236" s="199"/>
      <c r="J236" s="199"/>
    </row>
    <row r="237" spans="1:10" hidden="1">
      <c r="A237" s="196" t="s">
        <v>835</v>
      </c>
      <c r="B237" s="196" t="s">
        <v>836</v>
      </c>
      <c r="C237" s="196" t="s">
        <v>4771</v>
      </c>
      <c r="D237" s="196" t="s">
        <v>4772</v>
      </c>
      <c r="E237" s="196" t="s">
        <v>839</v>
      </c>
      <c r="F237" s="196" t="s">
        <v>1034</v>
      </c>
      <c r="G237" s="209" t="s">
        <v>3943</v>
      </c>
      <c r="H237" s="196" t="s">
        <v>3944</v>
      </c>
      <c r="I237" s="199"/>
      <c r="J237" s="199"/>
    </row>
    <row r="238" spans="1:10" hidden="1">
      <c r="A238" s="196" t="s">
        <v>835</v>
      </c>
      <c r="B238" s="196" t="s">
        <v>836</v>
      </c>
      <c r="C238" s="196" t="s">
        <v>4771</v>
      </c>
      <c r="D238" s="196" t="s">
        <v>4772</v>
      </c>
      <c r="E238" s="196" t="s">
        <v>4081</v>
      </c>
      <c r="F238" s="196" t="s">
        <v>765</v>
      </c>
      <c r="G238" s="209" t="s">
        <v>3943</v>
      </c>
      <c r="H238" s="196" t="s">
        <v>3944</v>
      </c>
      <c r="I238" s="199"/>
      <c r="J238" s="199"/>
    </row>
    <row r="239" spans="1:10" hidden="1">
      <c r="A239" s="196" t="s">
        <v>835</v>
      </c>
      <c r="B239" s="196" t="s">
        <v>836</v>
      </c>
      <c r="C239" s="196" t="s">
        <v>4771</v>
      </c>
      <c r="D239" s="196" t="s">
        <v>4772</v>
      </c>
      <c r="E239" s="196" t="s">
        <v>840</v>
      </c>
      <c r="F239" s="196" t="s">
        <v>841</v>
      </c>
      <c r="G239" s="209" t="s">
        <v>3943</v>
      </c>
      <c r="H239" s="196" t="s">
        <v>3944</v>
      </c>
      <c r="I239" s="199"/>
      <c r="J239" s="199"/>
    </row>
    <row r="240" spans="1:10" hidden="1">
      <c r="A240" s="196" t="s">
        <v>835</v>
      </c>
      <c r="B240" s="196" t="s">
        <v>836</v>
      </c>
      <c r="C240" s="196" t="s">
        <v>4771</v>
      </c>
      <c r="D240" s="196" t="s">
        <v>4772</v>
      </c>
      <c r="E240" s="196" t="s">
        <v>842</v>
      </c>
      <c r="F240" s="196" t="s">
        <v>843</v>
      </c>
      <c r="G240" s="209" t="s">
        <v>3943</v>
      </c>
      <c r="H240" s="196" t="s">
        <v>3944</v>
      </c>
      <c r="I240" s="199"/>
      <c r="J240" s="199"/>
    </row>
    <row r="241" spans="1:10" hidden="1">
      <c r="A241" s="196" t="s">
        <v>835</v>
      </c>
      <c r="B241" s="196" t="s">
        <v>836</v>
      </c>
      <c r="C241" s="196" t="s">
        <v>4771</v>
      </c>
      <c r="D241" s="196" t="s">
        <v>4772</v>
      </c>
      <c r="E241" s="196" t="s">
        <v>2307</v>
      </c>
      <c r="F241" s="196" t="s">
        <v>4082</v>
      </c>
      <c r="G241" s="209" t="s">
        <v>3943</v>
      </c>
      <c r="H241" s="196" t="s">
        <v>3944</v>
      </c>
      <c r="I241" s="199"/>
      <c r="J241" s="199"/>
    </row>
    <row r="242" spans="1:10" hidden="1">
      <c r="A242" s="196" t="s">
        <v>835</v>
      </c>
      <c r="B242" s="196" t="s">
        <v>836</v>
      </c>
      <c r="C242" s="196" t="s">
        <v>4771</v>
      </c>
      <c r="D242" s="196" t="s">
        <v>4772</v>
      </c>
      <c r="E242" s="196" t="s">
        <v>4083</v>
      </c>
      <c r="F242" s="196" t="s">
        <v>4079</v>
      </c>
      <c r="G242" s="209" t="s">
        <v>3943</v>
      </c>
      <c r="H242" s="196" t="s">
        <v>3944</v>
      </c>
      <c r="I242" s="199"/>
      <c r="J242" s="199"/>
    </row>
    <row r="243" spans="1:10" hidden="1">
      <c r="A243" s="196" t="s">
        <v>844</v>
      </c>
      <c r="B243" s="196" t="s">
        <v>845</v>
      </c>
      <c r="C243" s="196" t="s">
        <v>4761</v>
      </c>
      <c r="D243" s="196" t="s">
        <v>4762</v>
      </c>
      <c r="E243" s="196" t="s">
        <v>4084</v>
      </c>
      <c r="F243" s="196" t="s">
        <v>4085</v>
      </c>
      <c r="G243" s="209" t="s">
        <v>3925</v>
      </c>
      <c r="H243" s="196" t="s">
        <v>3926</v>
      </c>
      <c r="I243" s="199"/>
      <c r="J243" s="199"/>
    </row>
    <row r="244" spans="1:10" hidden="1">
      <c r="A244" s="196" t="s">
        <v>844</v>
      </c>
      <c r="B244" s="196" t="s">
        <v>845</v>
      </c>
      <c r="C244" s="196" t="s">
        <v>4761</v>
      </c>
      <c r="D244" s="196" t="s">
        <v>4762</v>
      </c>
      <c r="E244" s="196" t="s">
        <v>846</v>
      </c>
      <c r="F244" s="196" t="s">
        <v>4086</v>
      </c>
      <c r="G244" s="209" t="s">
        <v>3925</v>
      </c>
      <c r="H244" s="196" t="s">
        <v>3926</v>
      </c>
      <c r="I244" s="199"/>
      <c r="J244" s="199"/>
    </row>
    <row r="245" spans="1:10" hidden="1">
      <c r="A245" s="196" t="s">
        <v>844</v>
      </c>
      <c r="B245" s="196" t="s">
        <v>845</v>
      </c>
      <c r="C245" s="196" t="s">
        <v>4761</v>
      </c>
      <c r="D245" s="196" t="s">
        <v>4762</v>
      </c>
      <c r="E245" s="196" t="s">
        <v>4087</v>
      </c>
      <c r="F245" s="196" t="s">
        <v>4057</v>
      </c>
      <c r="G245" s="209" t="s">
        <v>3925</v>
      </c>
      <c r="H245" s="196" t="s">
        <v>3926</v>
      </c>
      <c r="I245" s="199"/>
      <c r="J245" s="199"/>
    </row>
    <row r="246" spans="1:10" hidden="1">
      <c r="A246" s="196" t="s">
        <v>844</v>
      </c>
      <c r="B246" s="196" t="s">
        <v>845</v>
      </c>
      <c r="C246" s="196" t="s">
        <v>4761</v>
      </c>
      <c r="D246" s="196" t="s">
        <v>4762</v>
      </c>
      <c r="E246" s="196" t="s">
        <v>847</v>
      </c>
      <c r="F246" s="196" t="s">
        <v>848</v>
      </c>
      <c r="G246" s="209" t="s">
        <v>3925</v>
      </c>
      <c r="H246" s="196" t="s">
        <v>3926</v>
      </c>
      <c r="I246" s="199"/>
      <c r="J246" s="199"/>
    </row>
    <row r="247" spans="1:10" hidden="1">
      <c r="A247" s="196" t="s">
        <v>844</v>
      </c>
      <c r="B247" s="196" t="s">
        <v>845</v>
      </c>
      <c r="C247" s="196" t="s">
        <v>4761</v>
      </c>
      <c r="D247" s="196" t="s">
        <v>4762</v>
      </c>
      <c r="E247" s="196" t="s">
        <v>849</v>
      </c>
      <c r="F247" s="196" t="s">
        <v>4088</v>
      </c>
      <c r="G247" s="209" t="s">
        <v>3925</v>
      </c>
      <c r="H247" s="196" t="s">
        <v>3926</v>
      </c>
      <c r="I247" s="199"/>
      <c r="J247" s="199"/>
    </row>
    <row r="248" spans="1:10" hidden="1">
      <c r="A248" s="196" t="s">
        <v>844</v>
      </c>
      <c r="B248" s="196" t="s">
        <v>845</v>
      </c>
      <c r="C248" s="196" t="s">
        <v>4761</v>
      </c>
      <c r="D248" s="196" t="s">
        <v>4762</v>
      </c>
      <c r="E248" s="196" t="s">
        <v>850</v>
      </c>
      <c r="F248" s="196" t="s">
        <v>851</v>
      </c>
      <c r="G248" s="209" t="s">
        <v>3925</v>
      </c>
      <c r="H248" s="196" t="s">
        <v>3926</v>
      </c>
      <c r="I248" s="199"/>
      <c r="J248" s="199"/>
    </row>
    <row r="249" spans="1:10" hidden="1">
      <c r="A249" s="196" t="s">
        <v>844</v>
      </c>
      <c r="B249" s="196" t="s">
        <v>845</v>
      </c>
      <c r="C249" s="196" t="s">
        <v>4761</v>
      </c>
      <c r="D249" s="196" t="s">
        <v>4762</v>
      </c>
      <c r="E249" s="196" t="s">
        <v>852</v>
      </c>
      <c r="F249" s="196" t="s">
        <v>853</v>
      </c>
      <c r="G249" s="209" t="s">
        <v>3925</v>
      </c>
      <c r="H249" s="196" t="s">
        <v>3926</v>
      </c>
      <c r="I249" s="199"/>
      <c r="J249" s="199"/>
    </row>
    <row r="250" spans="1:10" hidden="1">
      <c r="A250" s="196" t="s">
        <v>844</v>
      </c>
      <c r="B250" s="196" t="s">
        <v>845</v>
      </c>
      <c r="C250" s="196" t="s">
        <v>4761</v>
      </c>
      <c r="D250" s="196" t="s">
        <v>4762</v>
      </c>
      <c r="E250" s="196" t="s">
        <v>1221</v>
      </c>
      <c r="F250" s="196" t="s">
        <v>677</v>
      </c>
      <c r="G250" s="209" t="s">
        <v>3925</v>
      </c>
      <c r="H250" s="196" t="s">
        <v>3926</v>
      </c>
      <c r="I250" s="199"/>
      <c r="J250" s="199"/>
    </row>
    <row r="251" spans="1:10" hidden="1">
      <c r="A251" s="196" t="s">
        <v>854</v>
      </c>
      <c r="B251" s="196" t="s">
        <v>855</v>
      </c>
      <c r="C251" s="196" t="s">
        <v>4767</v>
      </c>
      <c r="D251" s="196" t="s">
        <v>4768</v>
      </c>
      <c r="E251" s="196" t="s">
        <v>856</v>
      </c>
      <c r="F251" s="196" t="s">
        <v>857</v>
      </c>
      <c r="G251" s="209" t="s">
        <v>3929</v>
      </c>
      <c r="H251" s="196" t="s">
        <v>3930</v>
      </c>
      <c r="I251" s="199"/>
      <c r="J251" s="199"/>
    </row>
    <row r="252" spans="1:10" hidden="1">
      <c r="A252" s="196" t="s">
        <v>854</v>
      </c>
      <c r="B252" s="196" t="s">
        <v>855</v>
      </c>
      <c r="C252" s="196" t="s">
        <v>4767</v>
      </c>
      <c r="D252" s="196" t="s">
        <v>4768</v>
      </c>
      <c r="E252" s="196" t="s">
        <v>859</v>
      </c>
      <c r="F252" s="196" t="s">
        <v>860</v>
      </c>
      <c r="G252" s="209" t="s">
        <v>3929</v>
      </c>
      <c r="H252" s="196" t="s">
        <v>3930</v>
      </c>
      <c r="I252" s="199"/>
      <c r="J252" s="199"/>
    </row>
    <row r="253" spans="1:10" hidden="1">
      <c r="A253" s="196" t="s">
        <v>854</v>
      </c>
      <c r="B253" s="196" t="s">
        <v>855</v>
      </c>
      <c r="C253" s="196" t="s">
        <v>4767</v>
      </c>
      <c r="D253" s="196" t="s">
        <v>4768</v>
      </c>
      <c r="E253" s="196" t="s">
        <v>861</v>
      </c>
      <c r="F253" s="196" t="s">
        <v>862</v>
      </c>
      <c r="G253" s="209" t="s">
        <v>3929</v>
      </c>
      <c r="H253" s="196" t="s">
        <v>3930</v>
      </c>
      <c r="I253" s="199"/>
      <c r="J253" s="199"/>
    </row>
    <row r="254" spans="1:10" hidden="1">
      <c r="A254" s="196" t="s">
        <v>854</v>
      </c>
      <c r="B254" s="196" t="s">
        <v>855</v>
      </c>
      <c r="C254" s="196" t="s">
        <v>4767</v>
      </c>
      <c r="D254" s="196" t="s">
        <v>4768</v>
      </c>
      <c r="E254" s="196" t="s">
        <v>863</v>
      </c>
      <c r="F254" s="196" t="s">
        <v>864</v>
      </c>
      <c r="G254" s="209" t="s">
        <v>3929</v>
      </c>
      <c r="H254" s="196" t="s">
        <v>3930</v>
      </c>
      <c r="I254" s="199"/>
      <c r="J254" s="199"/>
    </row>
    <row r="255" spans="1:10" hidden="1">
      <c r="A255" s="196" t="s">
        <v>854</v>
      </c>
      <c r="B255" s="196" t="s">
        <v>855</v>
      </c>
      <c r="C255" s="196" t="s">
        <v>4767</v>
      </c>
      <c r="D255" s="196" t="s">
        <v>4768</v>
      </c>
      <c r="E255" s="196" t="s">
        <v>865</v>
      </c>
      <c r="F255" s="196" t="s">
        <v>866</v>
      </c>
      <c r="G255" s="209" t="s">
        <v>3929</v>
      </c>
      <c r="H255" s="196" t="s">
        <v>3930</v>
      </c>
      <c r="I255" s="199"/>
      <c r="J255" s="199"/>
    </row>
    <row r="256" spans="1:10" hidden="1">
      <c r="A256" s="196" t="s">
        <v>854</v>
      </c>
      <c r="B256" s="196" t="s">
        <v>855</v>
      </c>
      <c r="C256" s="196" t="s">
        <v>4767</v>
      </c>
      <c r="D256" s="196" t="s">
        <v>4768</v>
      </c>
      <c r="E256" s="196" t="s">
        <v>867</v>
      </c>
      <c r="F256" s="196" t="s">
        <v>868</v>
      </c>
      <c r="G256" s="209" t="s">
        <v>3929</v>
      </c>
      <c r="H256" s="196" t="s">
        <v>3930</v>
      </c>
      <c r="I256" s="199"/>
      <c r="J256" s="199"/>
    </row>
    <row r="257" spans="1:10" hidden="1">
      <c r="A257" s="196" t="s">
        <v>854</v>
      </c>
      <c r="B257" s="196" t="s">
        <v>855</v>
      </c>
      <c r="C257" s="196" t="s">
        <v>4767</v>
      </c>
      <c r="D257" s="196" t="s">
        <v>4768</v>
      </c>
      <c r="E257" s="196" t="s">
        <v>869</v>
      </c>
      <c r="F257" s="196" t="s">
        <v>870</v>
      </c>
      <c r="G257" s="209" t="s">
        <v>3929</v>
      </c>
      <c r="H257" s="196" t="s">
        <v>3930</v>
      </c>
      <c r="I257" s="199"/>
      <c r="J257" s="199"/>
    </row>
    <row r="258" spans="1:10" hidden="1">
      <c r="A258" s="196" t="s">
        <v>854</v>
      </c>
      <c r="B258" s="196" t="s">
        <v>855</v>
      </c>
      <c r="C258" s="196" t="s">
        <v>4767</v>
      </c>
      <c r="D258" s="196" t="s">
        <v>4768</v>
      </c>
      <c r="E258" s="196" t="s">
        <v>871</v>
      </c>
      <c r="F258" s="196" t="s">
        <v>872</v>
      </c>
      <c r="G258" s="209" t="s">
        <v>3929</v>
      </c>
      <c r="H258" s="196" t="s">
        <v>3930</v>
      </c>
      <c r="I258" s="199"/>
      <c r="J258" s="199"/>
    </row>
    <row r="259" spans="1:10" hidden="1">
      <c r="A259" s="196" t="s">
        <v>854</v>
      </c>
      <c r="B259" s="196" t="s">
        <v>855</v>
      </c>
      <c r="C259" s="196" t="s">
        <v>4767</v>
      </c>
      <c r="D259" s="196" t="s">
        <v>4768</v>
      </c>
      <c r="E259" s="196" t="s">
        <v>873</v>
      </c>
      <c r="F259" s="196" t="s">
        <v>874</v>
      </c>
      <c r="G259" s="209" t="s">
        <v>3929</v>
      </c>
      <c r="H259" s="196" t="s">
        <v>3930</v>
      </c>
      <c r="I259" s="199"/>
      <c r="J259" s="199"/>
    </row>
    <row r="260" spans="1:10" hidden="1">
      <c r="A260" s="196" t="s">
        <v>854</v>
      </c>
      <c r="B260" s="196" t="s">
        <v>855</v>
      </c>
      <c r="C260" s="196" t="s">
        <v>4767</v>
      </c>
      <c r="D260" s="196" t="s">
        <v>4768</v>
      </c>
      <c r="E260" s="196" t="s">
        <v>875</v>
      </c>
      <c r="F260" s="196" t="s">
        <v>876</v>
      </c>
      <c r="G260" s="209" t="s">
        <v>3929</v>
      </c>
      <c r="H260" s="196" t="s">
        <v>3930</v>
      </c>
      <c r="I260" s="199"/>
      <c r="J260" s="199"/>
    </row>
    <row r="261" spans="1:10" hidden="1">
      <c r="A261" s="196" t="s">
        <v>854</v>
      </c>
      <c r="B261" s="196" t="s">
        <v>855</v>
      </c>
      <c r="C261" s="196" t="s">
        <v>4767</v>
      </c>
      <c r="D261" s="196" t="s">
        <v>4768</v>
      </c>
      <c r="E261" s="196" t="s">
        <v>877</v>
      </c>
      <c r="F261" s="196" t="s">
        <v>878</v>
      </c>
      <c r="G261" s="209" t="s">
        <v>3929</v>
      </c>
      <c r="H261" s="196" t="s">
        <v>3930</v>
      </c>
      <c r="I261" s="199"/>
      <c r="J261" s="199"/>
    </row>
    <row r="262" spans="1:10" hidden="1">
      <c r="A262" s="196" t="s">
        <v>854</v>
      </c>
      <c r="B262" s="196" t="s">
        <v>855</v>
      </c>
      <c r="C262" s="196" t="s">
        <v>4767</v>
      </c>
      <c r="D262" s="196" t="s">
        <v>4768</v>
      </c>
      <c r="E262" s="196" t="s">
        <v>879</v>
      </c>
      <c r="F262" s="196" t="s">
        <v>880</v>
      </c>
      <c r="G262" s="209" t="s">
        <v>3929</v>
      </c>
      <c r="H262" s="196" t="s">
        <v>3930</v>
      </c>
      <c r="I262" s="199"/>
      <c r="J262" s="199"/>
    </row>
    <row r="263" spans="1:10" hidden="1">
      <c r="A263" s="196" t="s">
        <v>854</v>
      </c>
      <c r="B263" s="196" t="s">
        <v>855</v>
      </c>
      <c r="C263" s="196" t="s">
        <v>4767</v>
      </c>
      <c r="D263" s="196" t="s">
        <v>4768</v>
      </c>
      <c r="E263" s="196" t="s">
        <v>1222</v>
      </c>
      <c r="F263" s="196" t="s">
        <v>1223</v>
      </c>
      <c r="G263" s="209" t="s">
        <v>3929</v>
      </c>
      <c r="H263" s="196" t="s">
        <v>3930</v>
      </c>
      <c r="I263" s="199"/>
      <c r="J263" s="199"/>
    </row>
    <row r="264" spans="1:10" hidden="1">
      <c r="A264" s="196" t="s">
        <v>854</v>
      </c>
      <c r="B264" s="196" t="s">
        <v>855</v>
      </c>
      <c r="C264" s="196" t="s">
        <v>4767</v>
      </c>
      <c r="D264" s="196" t="s">
        <v>4768</v>
      </c>
      <c r="E264" s="196" t="s">
        <v>1522</v>
      </c>
      <c r="F264" s="196" t="s">
        <v>1523</v>
      </c>
      <c r="G264" s="209" t="s">
        <v>3929</v>
      </c>
      <c r="H264" s="196" t="s">
        <v>3930</v>
      </c>
      <c r="I264" s="199"/>
      <c r="J264" s="199"/>
    </row>
    <row r="265" spans="1:10" hidden="1">
      <c r="A265" s="196" t="s">
        <v>854</v>
      </c>
      <c r="B265" s="196" t="s">
        <v>855</v>
      </c>
      <c r="C265" s="196" t="s">
        <v>4767</v>
      </c>
      <c r="D265" s="196" t="s">
        <v>4768</v>
      </c>
      <c r="E265" s="196" t="s">
        <v>2308</v>
      </c>
      <c r="F265" s="196" t="s">
        <v>2309</v>
      </c>
      <c r="G265" s="209" t="s">
        <v>3929</v>
      </c>
      <c r="H265" s="196" t="s">
        <v>3930</v>
      </c>
      <c r="I265" s="199"/>
      <c r="J265" s="199"/>
    </row>
    <row r="266" spans="1:10" hidden="1">
      <c r="A266" s="196" t="s">
        <v>854</v>
      </c>
      <c r="B266" s="196" t="s">
        <v>855</v>
      </c>
      <c r="C266" s="196" t="s">
        <v>4767</v>
      </c>
      <c r="D266" s="196" t="s">
        <v>4768</v>
      </c>
      <c r="E266" s="196" t="s">
        <v>1524</v>
      </c>
      <c r="F266" s="196" t="s">
        <v>1525</v>
      </c>
      <c r="G266" s="209" t="s">
        <v>3929</v>
      </c>
      <c r="H266" s="196" t="s">
        <v>3930</v>
      </c>
      <c r="I266" s="199"/>
      <c r="J266" s="199"/>
    </row>
    <row r="267" spans="1:10" hidden="1">
      <c r="A267" s="196" t="s">
        <v>854</v>
      </c>
      <c r="B267" s="196" t="s">
        <v>855</v>
      </c>
      <c r="C267" s="196" t="s">
        <v>4767</v>
      </c>
      <c r="D267" s="196" t="s">
        <v>4768</v>
      </c>
      <c r="E267" s="196" t="s">
        <v>4089</v>
      </c>
      <c r="F267" s="196" t="s">
        <v>4090</v>
      </c>
      <c r="G267" s="209" t="s">
        <v>3929</v>
      </c>
      <c r="H267" s="196" t="s">
        <v>3930</v>
      </c>
      <c r="I267" s="199"/>
      <c r="J267" s="199"/>
    </row>
    <row r="268" spans="1:10" hidden="1">
      <c r="A268" s="196" t="s">
        <v>854</v>
      </c>
      <c r="B268" s="196" t="s">
        <v>855</v>
      </c>
      <c r="C268" s="196" t="s">
        <v>4767</v>
      </c>
      <c r="D268" s="196" t="s">
        <v>4768</v>
      </c>
      <c r="E268" s="196" t="s">
        <v>4091</v>
      </c>
      <c r="F268" s="196" t="s">
        <v>4057</v>
      </c>
      <c r="G268" s="209" t="s">
        <v>3929</v>
      </c>
      <c r="H268" s="196" t="s">
        <v>3930</v>
      </c>
      <c r="I268" s="199"/>
      <c r="J268" s="199"/>
    </row>
    <row r="269" spans="1:10" hidden="1">
      <c r="A269" s="196" t="s">
        <v>854</v>
      </c>
      <c r="B269" s="196" t="s">
        <v>855</v>
      </c>
      <c r="C269" s="196" t="s">
        <v>4767</v>
      </c>
      <c r="D269" s="196" t="s">
        <v>4768</v>
      </c>
      <c r="E269" s="196" t="s">
        <v>881</v>
      </c>
      <c r="F269" s="196" t="s">
        <v>882</v>
      </c>
      <c r="G269" s="209" t="s">
        <v>3929</v>
      </c>
      <c r="H269" s="196" t="s">
        <v>3930</v>
      </c>
      <c r="I269" s="199"/>
      <c r="J269" s="199"/>
    </row>
    <row r="270" spans="1:10" hidden="1">
      <c r="A270" s="196" t="s">
        <v>854</v>
      </c>
      <c r="B270" s="196" t="s">
        <v>855</v>
      </c>
      <c r="C270" s="196" t="s">
        <v>4767</v>
      </c>
      <c r="D270" s="196" t="s">
        <v>4768</v>
      </c>
      <c r="E270" s="196" t="s">
        <v>883</v>
      </c>
      <c r="F270" s="196" t="s">
        <v>884</v>
      </c>
      <c r="G270" s="209" t="s">
        <v>3929</v>
      </c>
      <c r="H270" s="196" t="s">
        <v>3930</v>
      </c>
      <c r="I270" s="199"/>
      <c r="J270" s="199"/>
    </row>
    <row r="271" spans="1:10" hidden="1">
      <c r="A271" s="196" t="s">
        <v>854</v>
      </c>
      <c r="B271" s="196" t="s">
        <v>855</v>
      </c>
      <c r="C271" s="196" t="s">
        <v>4767</v>
      </c>
      <c r="D271" s="196" t="s">
        <v>4768</v>
      </c>
      <c r="E271" s="196" t="s">
        <v>885</v>
      </c>
      <c r="F271" s="196" t="s">
        <v>677</v>
      </c>
      <c r="G271" s="209" t="s">
        <v>3929</v>
      </c>
      <c r="H271" s="196" t="s">
        <v>3930</v>
      </c>
      <c r="I271" s="199"/>
      <c r="J271" s="199"/>
    </row>
    <row r="272" spans="1:10" hidden="1">
      <c r="A272" s="196" t="s">
        <v>854</v>
      </c>
      <c r="B272" s="196" t="s">
        <v>855</v>
      </c>
      <c r="C272" s="196" t="s">
        <v>4767</v>
      </c>
      <c r="D272" s="196" t="s">
        <v>4768</v>
      </c>
      <c r="E272" s="196" t="s">
        <v>4092</v>
      </c>
      <c r="F272" s="196" t="s">
        <v>4093</v>
      </c>
      <c r="G272" s="209" t="s">
        <v>3929</v>
      </c>
      <c r="H272" s="196" t="s">
        <v>3930</v>
      </c>
      <c r="I272" s="199"/>
      <c r="J272" s="199"/>
    </row>
    <row r="273" spans="1:10" hidden="1">
      <c r="A273" s="196" t="s">
        <v>886</v>
      </c>
      <c r="B273" s="196" t="s">
        <v>887</v>
      </c>
      <c r="C273" s="196" t="s">
        <v>4761</v>
      </c>
      <c r="D273" s="196" t="s">
        <v>4762</v>
      </c>
      <c r="E273" s="196" t="s">
        <v>888</v>
      </c>
      <c r="F273" s="196" t="s">
        <v>889</v>
      </c>
      <c r="G273" s="209" t="s">
        <v>3925</v>
      </c>
      <c r="H273" s="196" t="s">
        <v>3926</v>
      </c>
      <c r="I273" s="199"/>
      <c r="J273" s="199"/>
    </row>
    <row r="274" spans="1:10" hidden="1">
      <c r="A274" s="196" t="s">
        <v>886</v>
      </c>
      <c r="B274" s="196" t="s">
        <v>887</v>
      </c>
      <c r="C274" s="196" t="s">
        <v>4761</v>
      </c>
      <c r="D274" s="196" t="s">
        <v>4762</v>
      </c>
      <c r="E274" s="196" t="s">
        <v>890</v>
      </c>
      <c r="F274" s="196" t="s">
        <v>1224</v>
      </c>
      <c r="G274" s="209" t="s">
        <v>3925</v>
      </c>
      <c r="H274" s="196" t="s">
        <v>3926</v>
      </c>
      <c r="I274" s="199"/>
      <c r="J274" s="199"/>
    </row>
    <row r="275" spans="1:10" hidden="1">
      <c r="A275" s="196" t="s">
        <v>886</v>
      </c>
      <c r="B275" s="196" t="s">
        <v>887</v>
      </c>
      <c r="C275" s="196" t="s">
        <v>4761</v>
      </c>
      <c r="D275" s="196" t="s">
        <v>4762</v>
      </c>
      <c r="E275" s="196" t="s">
        <v>891</v>
      </c>
      <c r="F275" s="196" t="s">
        <v>892</v>
      </c>
      <c r="G275" s="209" t="s">
        <v>3925</v>
      </c>
      <c r="H275" s="196" t="s">
        <v>3926</v>
      </c>
      <c r="I275" s="199"/>
      <c r="J275" s="199"/>
    </row>
    <row r="276" spans="1:10" hidden="1">
      <c r="A276" s="196" t="s">
        <v>886</v>
      </c>
      <c r="B276" s="196" t="s">
        <v>887</v>
      </c>
      <c r="C276" s="196" t="s">
        <v>4761</v>
      </c>
      <c r="D276" s="196" t="s">
        <v>4762</v>
      </c>
      <c r="E276" s="196" t="s">
        <v>2310</v>
      </c>
      <c r="F276" s="196" t="s">
        <v>2311</v>
      </c>
      <c r="G276" s="209" t="s">
        <v>3925</v>
      </c>
      <c r="H276" s="196" t="s">
        <v>3926</v>
      </c>
      <c r="I276" s="199"/>
      <c r="J276" s="199"/>
    </row>
    <row r="277" spans="1:10" hidden="1">
      <c r="A277" s="196" t="s">
        <v>886</v>
      </c>
      <c r="B277" s="196" t="s">
        <v>887</v>
      </c>
      <c r="C277" s="196" t="s">
        <v>4761</v>
      </c>
      <c r="D277" s="196" t="s">
        <v>4762</v>
      </c>
      <c r="E277" s="196" t="s">
        <v>893</v>
      </c>
      <c r="F277" s="196" t="s">
        <v>894</v>
      </c>
      <c r="G277" s="209" t="s">
        <v>3925</v>
      </c>
      <c r="H277" s="196" t="s">
        <v>3926</v>
      </c>
      <c r="I277" s="199"/>
      <c r="J277" s="199"/>
    </row>
    <row r="278" spans="1:10" hidden="1">
      <c r="A278" s="196" t="s">
        <v>886</v>
      </c>
      <c r="B278" s="196" t="s">
        <v>887</v>
      </c>
      <c r="C278" s="196" t="s">
        <v>4761</v>
      </c>
      <c r="D278" s="196" t="s">
        <v>4762</v>
      </c>
      <c r="E278" s="196" t="s">
        <v>1561</v>
      </c>
      <c r="F278" s="196" t="s">
        <v>4094</v>
      </c>
      <c r="G278" s="209" t="s">
        <v>3925</v>
      </c>
      <c r="H278" s="196" t="s">
        <v>3926</v>
      </c>
      <c r="I278" s="199"/>
      <c r="J278" s="199"/>
    </row>
    <row r="279" spans="1:10" hidden="1">
      <c r="A279" s="196" t="s">
        <v>886</v>
      </c>
      <c r="B279" s="196" t="s">
        <v>887</v>
      </c>
      <c r="C279" s="196" t="s">
        <v>4761</v>
      </c>
      <c r="D279" s="196" t="s">
        <v>4762</v>
      </c>
      <c r="E279" s="196" t="s">
        <v>1562</v>
      </c>
      <c r="F279" s="196" t="s">
        <v>2312</v>
      </c>
      <c r="G279" s="209" t="s">
        <v>3925</v>
      </c>
      <c r="H279" s="196" t="s">
        <v>3926</v>
      </c>
      <c r="I279" s="199"/>
      <c r="J279" s="199"/>
    </row>
    <row r="280" spans="1:10" hidden="1">
      <c r="A280" s="196" t="s">
        <v>886</v>
      </c>
      <c r="B280" s="196" t="s">
        <v>887</v>
      </c>
      <c r="C280" s="196" t="s">
        <v>4761</v>
      </c>
      <c r="D280" s="196" t="s">
        <v>4762</v>
      </c>
      <c r="E280" s="196" t="s">
        <v>4095</v>
      </c>
      <c r="F280" s="196" t="s">
        <v>4096</v>
      </c>
      <c r="G280" s="209" t="s">
        <v>3925</v>
      </c>
      <c r="H280" s="196" t="s">
        <v>3926</v>
      </c>
      <c r="I280" s="199"/>
      <c r="J280" s="199"/>
    </row>
    <row r="281" spans="1:10" hidden="1">
      <c r="A281" s="196" t="s">
        <v>895</v>
      </c>
      <c r="B281" s="196" t="s">
        <v>896</v>
      </c>
      <c r="C281" s="196" t="s">
        <v>4761</v>
      </c>
      <c r="D281" s="196" t="s">
        <v>4762</v>
      </c>
      <c r="E281" s="196" t="s">
        <v>897</v>
      </c>
      <c r="F281" s="196" t="s">
        <v>898</v>
      </c>
      <c r="G281" s="209" t="s">
        <v>3925</v>
      </c>
      <c r="H281" s="196" t="s">
        <v>3926</v>
      </c>
      <c r="I281" s="199"/>
      <c r="J281" s="199"/>
    </row>
    <row r="282" spans="1:10" hidden="1">
      <c r="A282" s="196" t="s">
        <v>895</v>
      </c>
      <c r="B282" s="196" t="s">
        <v>896</v>
      </c>
      <c r="C282" s="196" t="s">
        <v>4761</v>
      </c>
      <c r="D282" s="196" t="s">
        <v>4762</v>
      </c>
      <c r="E282" s="196" t="s">
        <v>899</v>
      </c>
      <c r="F282" s="196" t="s">
        <v>4097</v>
      </c>
      <c r="G282" s="209" t="s">
        <v>3925</v>
      </c>
      <c r="H282" s="196" t="s">
        <v>3926</v>
      </c>
      <c r="I282" s="199"/>
      <c r="J282" s="199"/>
    </row>
    <row r="283" spans="1:10" hidden="1">
      <c r="A283" s="196" t="s">
        <v>895</v>
      </c>
      <c r="B283" s="196" t="s">
        <v>896</v>
      </c>
      <c r="C283" s="196" t="s">
        <v>4761</v>
      </c>
      <c r="D283" s="196" t="s">
        <v>4762</v>
      </c>
      <c r="E283" s="196" t="s">
        <v>900</v>
      </c>
      <c r="F283" s="196" t="s">
        <v>901</v>
      </c>
      <c r="G283" s="209" t="s">
        <v>3925</v>
      </c>
      <c r="H283" s="196" t="s">
        <v>3926</v>
      </c>
      <c r="I283" s="199"/>
      <c r="J283" s="199"/>
    </row>
    <row r="284" spans="1:10" hidden="1">
      <c r="A284" s="196" t="s">
        <v>895</v>
      </c>
      <c r="B284" s="196" t="s">
        <v>896</v>
      </c>
      <c r="C284" s="196" t="s">
        <v>4761</v>
      </c>
      <c r="D284" s="196" t="s">
        <v>4762</v>
      </c>
      <c r="E284" s="196" t="s">
        <v>902</v>
      </c>
      <c r="F284" s="196" t="s">
        <v>903</v>
      </c>
      <c r="G284" s="209" t="s">
        <v>3925</v>
      </c>
      <c r="H284" s="196" t="s">
        <v>3926</v>
      </c>
      <c r="I284" s="199"/>
      <c r="J284" s="199"/>
    </row>
    <row r="285" spans="1:10" hidden="1">
      <c r="A285" s="196" t="s">
        <v>895</v>
      </c>
      <c r="B285" s="196" t="s">
        <v>896</v>
      </c>
      <c r="C285" s="196" t="s">
        <v>4761</v>
      </c>
      <c r="D285" s="196" t="s">
        <v>4762</v>
      </c>
      <c r="E285" s="196" t="s">
        <v>904</v>
      </c>
      <c r="F285" s="196" t="s">
        <v>905</v>
      </c>
      <c r="G285" s="209" t="s">
        <v>3925</v>
      </c>
      <c r="H285" s="196" t="s">
        <v>3926</v>
      </c>
      <c r="I285" s="199"/>
      <c r="J285" s="199"/>
    </row>
    <row r="286" spans="1:10" hidden="1">
      <c r="A286" s="196" t="s">
        <v>895</v>
      </c>
      <c r="B286" s="196" t="s">
        <v>896</v>
      </c>
      <c r="C286" s="196" t="s">
        <v>4761</v>
      </c>
      <c r="D286" s="196" t="s">
        <v>4762</v>
      </c>
      <c r="E286" s="196" t="s">
        <v>906</v>
      </c>
      <c r="F286" s="196" t="s">
        <v>907</v>
      </c>
      <c r="G286" s="209" t="s">
        <v>3925</v>
      </c>
      <c r="H286" s="196" t="s">
        <v>3926</v>
      </c>
      <c r="I286" s="199"/>
      <c r="J286" s="199"/>
    </row>
    <row r="287" spans="1:10" hidden="1">
      <c r="A287" s="196" t="s">
        <v>895</v>
      </c>
      <c r="B287" s="196" t="s">
        <v>896</v>
      </c>
      <c r="C287" s="196" t="s">
        <v>4761</v>
      </c>
      <c r="D287" s="196" t="s">
        <v>4762</v>
      </c>
      <c r="E287" s="196" t="s">
        <v>908</v>
      </c>
      <c r="F287" s="196" t="s">
        <v>909</v>
      </c>
      <c r="G287" s="209" t="s">
        <v>3925</v>
      </c>
      <c r="H287" s="196" t="s">
        <v>3926</v>
      </c>
      <c r="I287" s="199"/>
      <c r="J287" s="199"/>
    </row>
    <row r="288" spans="1:10" hidden="1">
      <c r="A288" s="196" t="s">
        <v>895</v>
      </c>
      <c r="B288" s="196" t="s">
        <v>896</v>
      </c>
      <c r="C288" s="196" t="s">
        <v>4761</v>
      </c>
      <c r="D288" s="196" t="s">
        <v>4762</v>
      </c>
      <c r="E288" s="196" t="s">
        <v>910</v>
      </c>
      <c r="F288" s="196" t="s">
        <v>911</v>
      </c>
      <c r="G288" s="209" t="s">
        <v>3925</v>
      </c>
      <c r="H288" s="196" t="s">
        <v>3926</v>
      </c>
      <c r="I288" s="199"/>
      <c r="J288" s="199"/>
    </row>
    <row r="289" spans="1:10" hidden="1">
      <c r="A289" s="196" t="s">
        <v>895</v>
      </c>
      <c r="B289" s="196" t="s">
        <v>896</v>
      </c>
      <c r="C289" s="196" t="s">
        <v>4761</v>
      </c>
      <c r="D289" s="196" t="s">
        <v>4762</v>
      </c>
      <c r="E289" s="196" t="s">
        <v>912</v>
      </c>
      <c r="F289" s="196" t="s">
        <v>913</v>
      </c>
      <c r="G289" s="209" t="s">
        <v>3925</v>
      </c>
      <c r="H289" s="196" t="s">
        <v>3926</v>
      </c>
      <c r="I289" s="199"/>
      <c r="J289" s="199"/>
    </row>
    <row r="290" spans="1:10" hidden="1">
      <c r="A290" s="196" t="s">
        <v>895</v>
      </c>
      <c r="B290" s="196" t="s">
        <v>896</v>
      </c>
      <c r="C290" s="196" t="s">
        <v>4761</v>
      </c>
      <c r="D290" s="196" t="s">
        <v>4762</v>
      </c>
      <c r="E290" s="196" t="s">
        <v>914</v>
      </c>
      <c r="F290" s="196" t="s">
        <v>2313</v>
      </c>
      <c r="G290" s="209" t="s">
        <v>3925</v>
      </c>
      <c r="H290" s="196" t="s">
        <v>3926</v>
      </c>
      <c r="I290" s="199"/>
      <c r="J290" s="199"/>
    </row>
    <row r="291" spans="1:10" hidden="1">
      <c r="A291" s="196" t="s">
        <v>895</v>
      </c>
      <c r="B291" s="196" t="s">
        <v>896</v>
      </c>
      <c r="C291" s="196" t="s">
        <v>4761</v>
      </c>
      <c r="D291" s="196" t="s">
        <v>4762</v>
      </c>
      <c r="E291" s="196" t="s">
        <v>915</v>
      </c>
      <c r="F291" s="196" t="s">
        <v>1225</v>
      </c>
      <c r="G291" s="209" t="s">
        <v>3925</v>
      </c>
      <c r="H291" s="196" t="s">
        <v>3926</v>
      </c>
      <c r="I291" s="199"/>
      <c r="J291" s="199"/>
    </row>
    <row r="292" spans="1:10" hidden="1">
      <c r="A292" s="196" t="s">
        <v>895</v>
      </c>
      <c r="B292" s="196" t="s">
        <v>896</v>
      </c>
      <c r="C292" s="196" t="s">
        <v>4761</v>
      </c>
      <c r="D292" s="196" t="s">
        <v>4762</v>
      </c>
      <c r="E292" s="196" t="s">
        <v>916</v>
      </c>
      <c r="F292" s="196" t="s">
        <v>1226</v>
      </c>
      <c r="G292" s="209" t="s">
        <v>3925</v>
      </c>
      <c r="H292" s="196" t="s">
        <v>3926</v>
      </c>
      <c r="I292" s="199"/>
      <c r="J292" s="199"/>
    </row>
    <row r="293" spans="1:10" hidden="1">
      <c r="A293" s="196" t="s">
        <v>895</v>
      </c>
      <c r="B293" s="196" t="s">
        <v>896</v>
      </c>
      <c r="C293" s="196" t="s">
        <v>4761</v>
      </c>
      <c r="D293" s="196" t="s">
        <v>4762</v>
      </c>
      <c r="E293" s="196" t="s">
        <v>917</v>
      </c>
      <c r="F293" s="196" t="s">
        <v>1227</v>
      </c>
      <c r="G293" s="209" t="s">
        <v>3925</v>
      </c>
      <c r="H293" s="196" t="s">
        <v>3926</v>
      </c>
      <c r="I293" s="199"/>
      <c r="J293" s="199"/>
    </row>
    <row r="294" spans="1:10" hidden="1">
      <c r="A294" s="196" t="s">
        <v>895</v>
      </c>
      <c r="B294" s="196" t="s">
        <v>896</v>
      </c>
      <c r="C294" s="196" t="s">
        <v>4761</v>
      </c>
      <c r="D294" s="196" t="s">
        <v>4762</v>
      </c>
      <c r="E294" s="196" t="s">
        <v>918</v>
      </c>
      <c r="F294" s="196" t="s">
        <v>919</v>
      </c>
      <c r="G294" s="209" t="s">
        <v>3925</v>
      </c>
      <c r="H294" s="196" t="s">
        <v>3926</v>
      </c>
      <c r="I294" s="199"/>
      <c r="J294" s="199"/>
    </row>
    <row r="295" spans="1:10" hidden="1">
      <c r="A295" s="196" t="s">
        <v>895</v>
      </c>
      <c r="B295" s="196" t="s">
        <v>896</v>
      </c>
      <c r="C295" s="196" t="s">
        <v>4761</v>
      </c>
      <c r="D295" s="196" t="s">
        <v>4762</v>
      </c>
      <c r="E295" s="196" t="s">
        <v>920</v>
      </c>
      <c r="F295" s="196" t="s">
        <v>4098</v>
      </c>
      <c r="G295" s="209" t="s">
        <v>3925</v>
      </c>
      <c r="H295" s="196" t="s">
        <v>3926</v>
      </c>
      <c r="I295" s="199"/>
      <c r="J295" s="199"/>
    </row>
    <row r="296" spans="1:10" hidden="1">
      <c r="A296" s="196" t="s">
        <v>895</v>
      </c>
      <c r="B296" s="196" t="s">
        <v>896</v>
      </c>
      <c r="C296" s="196" t="s">
        <v>4761</v>
      </c>
      <c r="D296" s="196" t="s">
        <v>4762</v>
      </c>
      <c r="E296" s="196" t="s">
        <v>921</v>
      </c>
      <c r="F296" s="196" t="s">
        <v>1228</v>
      </c>
      <c r="G296" s="209" t="s">
        <v>3925</v>
      </c>
      <c r="H296" s="196" t="s">
        <v>3926</v>
      </c>
      <c r="I296" s="199"/>
      <c r="J296" s="199"/>
    </row>
    <row r="297" spans="1:10" hidden="1">
      <c r="A297" s="196" t="s">
        <v>895</v>
      </c>
      <c r="B297" s="196" t="s">
        <v>896</v>
      </c>
      <c r="C297" s="196" t="s">
        <v>4761</v>
      </c>
      <c r="D297" s="196" t="s">
        <v>4762</v>
      </c>
      <c r="E297" s="196" t="s">
        <v>922</v>
      </c>
      <c r="F297" s="196" t="s">
        <v>923</v>
      </c>
      <c r="G297" s="209" t="s">
        <v>3925</v>
      </c>
      <c r="H297" s="196" t="s">
        <v>3926</v>
      </c>
      <c r="I297" s="199"/>
      <c r="J297" s="199"/>
    </row>
    <row r="298" spans="1:10" hidden="1">
      <c r="A298" s="196" t="s">
        <v>895</v>
      </c>
      <c r="B298" s="196" t="s">
        <v>896</v>
      </c>
      <c r="C298" s="196" t="s">
        <v>4761</v>
      </c>
      <c r="D298" s="196" t="s">
        <v>4762</v>
      </c>
      <c r="E298" s="196" t="s">
        <v>924</v>
      </c>
      <c r="F298" s="196" t="s">
        <v>925</v>
      </c>
      <c r="G298" s="209" t="s">
        <v>3925</v>
      </c>
      <c r="H298" s="196" t="s">
        <v>3926</v>
      </c>
      <c r="I298" s="199"/>
      <c r="J298" s="199"/>
    </row>
    <row r="299" spans="1:10" hidden="1">
      <c r="A299" s="196" t="s">
        <v>895</v>
      </c>
      <c r="B299" s="196" t="s">
        <v>896</v>
      </c>
      <c r="C299" s="196" t="s">
        <v>4761</v>
      </c>
      <c r="D299" s="196" t="s">
        <v>4762</v>
      </c>
      <c r="E299" s="196" t="s">
        <v>1510</v>
      </c>
      <c r="F299" s="196" t="s">
        <v>1511</v>
      </c>
      <c r="G299" s="209" t="s">
        <v>3925</v>
      </c>
      <c r="H299" s="196" t="s">
        <v>3926</v>
      </c>
      <c r="I299" s="199"/>
      <c r="J299" s="199"/>
    </row>
    <row r="300" spans="1:10" hidden="1">
      <c r="A300" s="196" t="s">
        <v>895</v>
      </c>
      <c r="B300" s="196" t="s">
        <v>896</v>
      </c>
      <c r="C300" s="196" t="s">
        <v>4761</v>
      </c>
      <c r="D300" s="196" t="s">
        <v>4762</v>
      </c>
      <c r="E300" s="196" t="s">
        <v>1512</v>
      </c>
      <c r="F300" s="196" t="s">
        <v>1513</v>
      </c>
      <c r="G300" s="209" t="s">
        <v>3925</v>
      </c>
      <c r="H300" s="196" t="s">
        <v>3926</v>
      </c>
      <c r="I300" s="199"/>
      <c r="J300" s="199"/>
    </row>
    <row r="301" spans="1:10" hidden="1">
      <c r="A301" s="196" t="s">
        <v>895</v>
      </c>
      <c r="B301" s="196" t="s">
        <v>896</v>
      </c>
      <c r="C301" s="196" t="s">
        <v>4761</v>
      </c>
      <c r="D301" s="196" t="s">
        <v>4762</v>
      </c>
      <c r="E301" s="196" t="s">
        <v>1514</v>
      </c>
      <c r="F301" s="196" t="s">
        <v>1515</v>
      </c>
      <c r="G301" s="209" t="s">
        <v>3925</v>
      </c>
      <c r="H301" s="196" t="s">
        <v>3926</v>
      </c>
      <c r="I301" s="199"/>
      <c r="J301" s="199"/>
    </row>
    <row r="302" spans="1:10" hidden="1">
      <c r="A302" s="196" t="s">
        <v>895</v>
      </c>
      <c r="B302" s="196" t="s">
        <v>896</v>
      </c>
      <c r="C302" s="196" t="s">
        <v>4761</v>
      </c>
      <c r="D302" s="196" t="s">
        <v>4762</v>
      </c>
      <c r="E302" s="196" t="s">
        <v>2314</v>
      </c>
      <c r="F302" s="196" t="s">
        <v>2315</v>
      </c>
      <c r="G302" s="209" t="s">
        <v>3925</v>
      </c>
      <c r="H302" s="196" t="s">
        <v>3926</v>
      </c>
      <c r="I302" s="199"/>
      <c r="J302" s="199"/>
    </row>
    <row r="303" spans="1:10" hidden="1">
      <c r="A303" s="196" t="s">
        <v>895</v>
      </c>
      <c r="B303" s="196" t="s">
        <v>896</v>
      </c>
      <c r="C303" s="196" t="s">
        <v>4761</v>
      </c>
      <c r="D303" s="196" t="s">
        <v>4762</v>
      </c>
      <c r="E303" s="196" t="s">
        <v>2316</v>
      </c>
      <c r="F303" s="196" t="s">
        <v>2317</v>
      </c>
      <c r="G303" s="209" t="s">
        <v>3925</v>
      </c>
      <c r="H303" s="196" t="s">
        <v>3926</v>
      </c>
      <c r="I303" s="199"/>
      <c r="J303" s="199"/>
    </row>
    <row r="304" spans="1:10" hidden="1">
      <c r="A304" s="196" t="s">
        <v>895</v>
      </c>
      <c r="B304" s="196" t="s">
        <v>896</v>
      </c>
      <c r="C304" s="196" t="s">
        <v>4761</v>
      </c>
      <c r="D304" s="196" t="s">
        <v>4762</v>
      </c>
      <c r="E304" s="196" t="s">
        <v>4099</v>
      </c>
      <c r="F304" s="196" t="s">
        <v>4100</v>
      </c>
      <c r="G304" s="209" t="s">
        <v>3925</v>
      </c>
      <c r="H304" s="196" t="s">
        <v>3926</v>
      </c>
      <c r="I304" s="199"/>
      <c r="J304" s="199"/>
    </row>
    <row r="305" spans="1:10" hidden="1">
      <c r="A305" s="196" t="s">
        <v>895</v>
      </c>
      <c r="B305" s="196" t="s">
        <v>896</v>
      </c>
      <c r="C305" s="196" t="s">
        <v>4761</v>
      </c>
      <c r="D305" s="196" t="s">
        <v>4762</v>
      </c>
      <c r="E305" s="196" t="s">
        <v>4101</v>
      </c>
      <c r="F305" s="196" t="s">
        <v>4102</v>
      </c>
      <c r="G305" s="209" t="s">
        <v>3925</v>
      </c>
      <c r="H305" s="196" t="s">
        <v>3926</v>
      </c>
      <c r="I305" s="199"/>
      <c r="J305" s="199"/>
    </row>
    <row r="306" spans="1:10" hidden="1">
      <c r="A306" s="196" t="s">
        <v>926</v>
      </c>
      <c r="B306" s="196" t="s">
        <v>927</v>
      </c>
      <c r="C306" s="196" t="s">
        <v>4761</v>
      </c>
      <c r="D306" s="196" t="s">
        <v>4762</v>
      </c>
      <c r="E306" s="196" t="s">
        <v>928</v>
      </c>
      <c r="F306" s="196" t="s">
        <v>929</v>
      </c>
      <c r="G306" s="209" t="s">
        <v>3941</v>
      </c>
      <c r="H306" s="196" t="s">
        <v>3942</v>
      </c>
      <c r="I306" s="199"/>
      <c r="J306" s="199"/>
    </row>
    <row r="307" spans="1:10" hidden="1">
      <c r="A307" s="196" t="s">
        <v>926</v>
      </c>
      <c r="B307" s="196" t="s">
        <v>927</v>
      </c>
      <c r="C307" s="196" t="s">
        <v>4761</v>
      </c>
      <c r="D307" s="196" t="s">
        <v>4762</v>
      </c>
      <c r="E307" s="196" t="s">
        <v>928</v>
      </c>
      <c r="F307" s="196" t="s">
        <v>929</v>
      </c>
      <c r="G307" s="209" t="s">
        <v>3925</v>
      </c>
      <c r="H307" s="196" t="s">
        <v>3926</v>
      </c>
      <c r="I307" s="199"/>
      <c r="J307" s="199"/>
    </row>
    <row r="308" spans="1:10" hidden="1">
      <c r="A308" s="196" t="s">
        <v>926</v>
      </c>
      <c r="B308" s="196" t="s">
        <v>927</v>
      </c>
      <c r="C308" s="196" t="s">
        <v>4761</v>
      </c>
      <c r="D308" s="196" t="s">
        <v>4762</v>
      </c>
      <c r="E308" s="196" t="s">
        <v>930</v>
      </c>
      <c r="F308" s="196" t="s">
        <v>931</v>
      </c>
      <c r="G308" s="209" t="s">
        <v>3925</v>
      </c>
      <c r="H308" s="196" t="s">
        <v>3926</v>
      </c>
      <c r="I308" s="199"/>
      <c r="J308" s="199"/>
    </row>
    <row r="309" spans="1:10" hidden="1">
      <c r="A309" s="196" t="s">
        <v>926</v>
      </c>
      <c r="B309" s="196" t="s">
        <v>927</v>
      </c>
      <c r="C309" s="196" t="s">
        <v>4761</v>
      </c>
      <c r="D309" s="196" t="s">
        <v>4762</v>
      </c>
      <c r="E309" s="196" t="s">
        <v>932</v>
      </c>
      <c r="F309" s="196" t="s">
        <v>933</v>
      </c>
      <c r="G309" s="209" t="s">
        <v>3925</v>
      </c>
      <c r="H309" s="196" t="s">
        <v>3926</v>
      </c>
      <c r="I309" s="199"/>
      <c r="J309" s="199"/>
    </row>
    <row r="310" spans="1:10" hidden="1">
      <c r="A310" s="196" t="s">
        <v>926</v>
      </c>
      <c r="B310" s="196" t="s">
        <v>927</v>
      </c>
      <c r="C310" s="196" t="s">
        <v>4761</v>
      </c>
      <c r="D310" s="196" t="s">
        <v>4762</v>
      </c>
      <c r="E310" s="196" t="s">
        <v>934</v>
      </c>
      <c r="F310" s="196" t="s">
        <v>935</v>
      </c>
      <c r="G310" s="209" t="s">
        <v>3925</v>
      </c>
      <c r="H310" s="196" t="s">
        <v>3926</v>
      </c>
      <c r="I310" s="199"/>
      <c r="J310" s="199"/>
    </row>
    <row r="311" spans="1:10" hidden="1">
      <c r="A311" s="196" t="s">
        <v>926</v>
      </c>
      <c r="B311" s="196" t="s">
        <v>927</v>
      </c>
      <c r="C311" s="196" t="s">
        <v>4761</v>
      </c>
      <c r="D311" s="196" t="s">
        <v>4762</v>
      </c>
      <c r="E311" s="196" t="s">
        <v>936</v>
      </c>
      <c r="F311" s="196" t="s">
        <v>937</v>
      </c>
      <c r="G311" s="209" t="s">
        <v>3925</v>
      </c>
      <c r="H311" s="196" t="s">
        <v>3926</v>
      </c>
      <c r="I311" s="199"/>
      <c r="J311" s="199"/>
    </row>
    <row r="312" spans="1:10" hidden="1">
      <c r="A312" s="196" t="s">
        <v>926</v>
      </c>
      <c r="B312" s="196" t="s">
        <v>927</v>
      </c>
      <c r="C312" s="196" t="s">
        <v>4761</v>
      </c>
      <c r="D312" s="196" t="s">
        <v>4762</v>
      </c>
      <c r="E312" s="196" t="s">
        <v>938</v>
      </c>
      <c r="F312" s="196" t="s">
        <v>939</v>
      </c>
      <c r="G312" s="209" t="s">
        <v>3925</v>
      </c>
      <c r="H312" s="196" t="s">
        <v>3926</v>
      </c>
      <c r="I312" s="199"/>
      <c r="J312" s="199"/>
    </row>
    <row r="313" spans="1:10" hidden="1">
      <c r="A313" s="196" t="s">
        <v>926</v>
      </c>
      <c r="B313" s="196" t="s">
        <v>927</v>
      </c>
      <c r="C313" s="196" t="s">
        <v>4761</v>
      </c>
      <c r="D313" s="196" t="s">
        <v>4762</v>
      </c>
      <c r="E313" s="196" t="s">
        <v>940</v>
      </c>
      <c r="F313" s="196" t="s">
        <v>941</v>
      </c>
      <c r="G313" s="209" t="s">
        <v>3925</v>
      </c>
      <c r="H313" s="196" t="s">
        <v>3926</v>
      </c>
      <c r="I313" s="199"/>
      <c r="J313" s="199"/>
    </row>
    <row r="314" spans="1:10" hidden="1">
      <c r="A314" s="196" t="s">
        <v>926</v>
      </c>
      <c r="B314" s="196" t="s">
        <v>927</v>
      </c>
      <c r="C314" s="196" t="s">
        <v>4761</v>
      </c>
      <c r="D314" s="196" t="s">
        <v>4762</v>
      </c>
      <c r="E314" s="196" t="s">
        <v>942</v>
      </c>
      <c r="F314" s="196" t="s">
        <v>943</v>
      </c>
      <c r="G314" s="209" t="s">
        <v>3925</v>
      </c>
      <c r="H314" s="196" t="s">
        <v>3926</v>
      </c>
      <c r="I314" s="199"/>
      <c r="J314" s="199"/>
    </row>
    <row r="315" spans="1:10" hidden="1">
      <c r="A315" s="196" t="s">
        <v>926</v>
      </c>
      <c r="B315" s="196" t="s">
        <v>927</v>
      </c>
      <c r="C315" s="196" t="s">
        <v>4761</v>
      </c>
      <c r="D315" s="196" t="s">
        <v>4762</v>
      </c>
      <c r="E315" s="196" t="s">
        <v>944</v>
      </c>
      <c r="F315" s="196" t="s">
        <v>945</v>
      </c>
      <c r="G315" s="209" t="s">
        <v>3941</v>
      </c>
      <c r="H315" s="196" t="s">
        <v>3942</v>
      </c>
      <c r="I315" s="199"/>
      <c r="J315" s="199"/>
    </row>
    <row r="316" spans="1:10" hidden="1">
      <c r="A316" s="196" t="s">
        <v>926</v>
      </c>
      <c r="B316" s="196" t="s">
        <v>927</v>
      </c>
      <c r="C316" s="196" t="s">
        <v>4761</v>
      </c>
      <c r="D316" s="196" t="s">
        <v>4762</v>
      </c>
      <c r="E316" s="196" t="s">
        <v>944</v>
      </c>
      <c r="F316" s="196" t="s">
        <v>945</v>
      </c>
      <c r="G316" s="209" t="s">
        <v>3925</v>
      </c>
      <c r="H316" s="196" t="s">
        <v>3926</v>
      </c>
      <c r="I316" s="199"/>
      <c r="J316" s="199"/>
    </row>
    <row r="317" spans="1:10" hidden="1">
      <c r="A317" s="196" t="s">
        <v>926</v>
      </c>
      <c r="B317" s="196" t="s">
        <v>927</v>
      </c>
      <c r="C317" s="196" t="s">
        <v>4761</v>
      </c>
      <c r="D317" s="196" t="s">
        <v>4762</v>
      </c>
      <c r="E317" s="196" t="s">
        <v>946</v>
      </c>
      <c r="F317" s="196" t="s">
        <v>947</v>
      </c>
      <c r="G317" s="209" t="s">
        <v>3925</v>
      </c>
      <c r="H317" s="196" t="s">
        <v>3926</v>
      </c>
      <c r="I317" s="199"/>
      <c r="J317" s="199"/>
    </row>
    <row r="318" spans="1:10" hidden="1">
      <c r="A318" s="196" t="s">
        <v>926</v>
      </c>
      <c r="B318" s="196" t="s">
        <v>927</v>
      </c>
      <c r="C318" s="196" t="s">
        <v>4761</v>
      </c>
      <c r="D318" s="196" t="s">
        <v>4762</v>
      </c>
      <c r="E318" s="196" t="s">
        <v>948</v>
      </c>
      <c r="F318" s="196" t="s">
        <v>949</v>
      </c>
      <c r="G318" s="209" t="s">
        <v>3925</v>
      </c>
      <c r="H318" s="196" t="s">
        <v>3926</v>
      </c>
      <c r="I318" s="199"/>
      <c r="J318" s="199"/>
    </row>
    <row r="319" spans="1:10" hidden="1">
      <c r="A319" s="196" t="s">
        <v>926</v>
      </c>
      <c r="B319" s="196" t="s">
        <v>927</v>
      </c>
      <c r="C319" s="196" t="s">
        <v>4761</v>
      </c>
      <c r="D319" s="196" t="s">
        <v>4762</v>
      </c>
      <c r="E319" s="196" t="s">
        <v>1516</v>
      </c>
      <c r="F319" s="196" t="s">
        <v>1517</v>
      </c>
      <c r="G319" s="209" t="s">
        <v>3925</v>
      </c>
      <c r="H319" s="196" t="s">
        <v>3926</v>
      </c>
      <c r="I319" s="199"/>
      <c r="J319" s="199"/>
    </row>
    <row r="320" spans="1:10" hidden="1">
      <c r="A320" s="196" t="s">
        <v>926</v>
      </c>
      <c r="B320" s="196" t="s">
        <v>927</v>
      </c>
      <c r="C320" s="196" t="s">
        <v>4761</v>
      </c>
      <c r="D320" s="196" t="s">
        <v>4762</v>
      </c>
      <c r="E320" s="196" t="s">
        <v>1518</v>
      </c>
      <c r="F320" s="196" t="s">
        <v>1519</v>
      </c>
      <c r="G320" s="209" t="s">
        <v>3925</v>
      </c>
      <c r="H320" s="196" t="s">
        <v>3926</v>
      </c>
      <c r="I320" s="199"/>
      <c r="J320" s="199"/>
    </row>
    <row r="321" spans="1:10" hidden="1">
      <c r="A321" s="196" t="s">
        <v>926</v>
      </c>
      <c r="B321" s="196" t="s">
        <v>927</v>
      </c>
      <c r="C321" s="196" t="s">
        <v>4761</v>
      </c>
      <c r="D321" s="196" t="s">
        <v>4762</v>
      </c>
      <c r="E321" s="196" t="s">
        <v>1520</v>
      </c>
      <c r="F321" s="196" t="s">
        <v>1521</v>
      </c>
      <c r="G321" s="209" t="s">
        <v>3925</v>
      </c>
      <c r="H321" s="196" t="s">
        <v>3926</v>
      </c>
      <c r="I321" s="199"/>
      <c r="J321" s="199"/>
    </row>
    <row r="322" spans="1:10" hidden="1">
      <c r="A322" s="196" t="s">
        <v>926</v>
      </c>
      <c r="B322" s="196" t="s">
        <v>927</v>
      </c>
      <c r="C322" s="196" t="s">
        <v>4761</v>
      </c>
      <c r="D322" s="196" t="s">
        <v>4762</v>
      </c>
      <c r="E322" s="196" t="s">
        <v>2318</v>
      </c>
      <c r="F322" s="196" t="s">
        <v>2319</v>
      </c>
      <c r="G322" s="209" t="s">
        <v>3925</v>
      </c>
      <c r="H322" s="196" t="s">
        <v>3926</v>
      </c>
      <c r="I322" s="199"/>
      <c r="J322" s="199"/>
    </row>
    <row r="323" spans="1:10" hidden="1">
      <c r="A323" s="196" t="s">
        <v>926</v>
      </c>
      <c r="B323" s="196" t="s">
        <v>927</v>
      </c>
      <c r="C323" s="196" t="s">
        <v>4761</v>
      </c>
      <c r="D323" s="196" t="s">
        <v>4762</v>
      </c>
      <c r="E323" s="196" t="s">
        <v>4103</v>
      </c>
      <c r="F323" s="196" t="s">
        <v>4057</v>
      </c>
      <c r="G323" s="209" t="s">
        <v>3925</v>
      </c>
      <c r="H323" s="196" t="s">
        <v>3926</v>
      </c>
      <c r="I323" s="199"/>
      <c r="J323" s="199"/>
    </row>
    <row r="324" spans="1:10" hidden="1">
      <c r="A324" s="196" t="s">
        <v>926</v>
      </c>
      <c r="B324" s="196" t="s">
        <v>927</v>
      </c>
      <c r="C324" s="196" t="s">
        <v>4761</v>
      </c>
      <c r="D324" s="196" t="s">
        <v>4762</v>
      </c>
      <c r="E324" s="196" t="s">
        <v>950</v>
      </c>
      <c r="F324" s="196" t="s">
        <v>677</v>
      </c>
      <c r="G324" s="209" t="s">
        <v>3941</v>
      </c>
      <c r="H324" s="196" t="s">
        <v>3942</v>
      </c>
      <c r="I324" s="199"/>
      <c r="J324" s="199"/>
    </row>
    <row r="325" spans="1:10" hidden="1">
      <c r="A325" s="196" t="s">
        <v>926</v>
      </c>
      <c r="B325" s="196" t="s">
        <v>927</v>
      </c>
      <c r="C325" s="196" t="s">
        <v>4761</v>
      </c>
      <c r="D325" s="196" t="s">
        <v>4762</v>
      </c>
      <c r="E325" s="196" t="s">
        <v>4104</v>
      </c>
      <c r="F325" s="196" t="s">
        <v>4105</v>
      </c>
      <c r="G325" s="209" t="s">
        <v>3941</v>
      </c>
      <c r="H325" s="196" t="s">
        <v>3942</v>
      </c>
      <c r="I325" s="199"/>
      <c r="J325" s="199"/>
    </row>
    <row r="326" spans="1:10" hidden="1">
      <c r="A326" s="196" t="s">
        <v>926</v>
      </c>
      <c r="B326" s="196" t="s">
        <v>927</v>
      </c>
      <c r="C326" s="196" t="s">
        <v>4761</v>
      </c>
      <c r="D326" s="196" t="s">
        <v>4762</v>
      </c>
      <c r="E326" s="196" t="s">
        <v>4106</v>
      </c>
      <c r="F326" s="196" t="s">
        <v>4107</v>
      </c>
      <c r="G326" s="209" t="s">
        <v>3941</v>
      </c>
      <c r="H326" s="196" t="s">
        <v>3942</v>
      </c>
      <c r="I326" s="199"/>
      <c r="J326" s="199"/>
    </row>
    <row r="327" spans="1:10" hidden="1">
      <c r="A327" s="196" t="s">
        <v>926</v>
      </c>
      <c r="B327" s="196" t="s">
        <v>927</v>
      </c>
      <c r="C327" s="196" t="s">
        <v>4761</v>
      </c>
      <c r="D327" s="196" t="s">
        <v>4762</v>
      </c>
      <c r="E327" s="196" t="s">
        <v>951</v>
      </c>
      <c r="F327" s="196" t="s">
        <v>952</v>
      </c>
      <c r="G327" s="209" t="s">
        <v>3941</v>
      </c>
      <c r="H327" s="196" t="s">
        <v>3942</v>
      </c>
      <c r="I327" s="199"/>
      <c r="J327" s="199"/>
    </row>
    <row r="328" spans="1:10" hidden="1">
      <c r="A328" s="196" t="s">
        <v>2274</v>
      </c>
      <c r="B328" s="196" t="s">
        <v>2275</v>
      </c>
      <c r="C328" s="196" t="s">
        <v>4769</v>
      </c>
      <c r="D328" s="196" t="s">
        <v>4770</v>
      </c>
      <c r="E328" s="196" t="s">
        <v>1350</v>
      </c>
      <c r="F328" s="196" t="s">
        <v>1351</v>
      </c>
      <c r="G328" s="209" t="s">
        <v>3923</v>
      </c>
      <c r="H328" s="196" t="s">
        <v>3924</v>
      </c>
      <c r="I328" s="199"/>
      <c r="J328" s="199"/>
    </row>
    <row r="329" spans="1:10" hidden="1">
      <c r="A329" s="196" t="s">
        <v>2274</v>
      </c>
      <c r="B329" s="196" t="s">
        <v>2275</v>
      </c>
      <c r="C329" s="196" t="s">
        <v>4769</v>
      </c>
      <c r="D329" s="196" t="s">
        <v>4770</v>
      </c>
      <c r="E329" s="196" t="s">
        <v>1382</v>
      </c>
      <c r="F329" s="196" t="s">
        <v>1383</v>
      </c>
      <c r="G329" s="209" t="s">
        <v>3923</v>
      </c>
      <c r="H329" s="196" t="s">
        <v>3924</v>
      </c>
      <c r="I329" s="199"/>
      <c r="J329" s="199"/>
    </row>
    <row r="330" spans="1:10" hidden="1">
      <c r="A330" s="196" t="s">
        <v>2274</v>
      </c>
      <c r="B330" s="196" t="s">
        <v>2275</v>
      </c>
      <c r="C330" s="196" t="s">
        <v>4769</v>
      </c>
      <c r="D330" s="196" t="s">
        <v>4770</v>
      </c>
      <c r="E330" s="196" t="s">
        <v>2320</v>
      </c>
      <c r="F330" s="196" t="s">
        <v>2321</v>
      </c>
      <c r="G330" s="209" t="s">
        <v>3923</v>
      </c>
      <c r="H330" s="196" t="s">
        <v>3924</v>
      </c>
      <c r="I330" s="199"/>
      <c r="J330" s="199"/>
    </row>
    <row r="331" spans="1:10" hidden="1">
      <c r="A331" s="196" t="s">
        <v>2274</v>
      </c>
      <c r="B331" s="196" t="s">
        <v>2275</v>
      </c>
      <c r="C331" s="196" t="s">
        <v>4769</v>
      </c>
      <c r="D331" s="196" t="s">
        <v>4770</v>
      </c>
      <c r="E331" s="196" t="s">
        <v>2322</v>
      </c>
      <c r="F331" s="196" t="s">
        <v>2323</v>
      </c>
      <c r="G331" s="209" t="s">
        <v>3923</v>
      </c>
      <c r="H331" s="196" t="s">
        <v>3924</v>
      </c>
      <c r="I331" s="199"/>
      <c r="J331" s="199"/>
    </row>
    <row r="332" spans="1:10" hidden="1">
      <c r="A332" s="196" t="s">
        <v>2274</v>
      </c>
      <c r="B332" s="196" t="s">
        <v>2275</v>
      </c>
      <c r="C332" s="196" t="s">
        <v>4769</v>
      </c>
      <c r="D332" s="196" t="s">
        <v>4770</v>
      </c>
      <c r="E332" s="196" t="s">
        <v>2324</v>
      </c>
      <c r="F332" s="196" t="s">
        <v>2325</v>
      </c>
      <c r="G332" s="209" t="s">
        <v>3923</v>
      </c>
      <c r="H332" s="196" t="s">
        <v>3924</v>
      </c>
      <c r="I332" s="199"/>
      <c r="J332" s="199"/>
    </row>
    <row r="333" spans="1:10" hidden="1">
      <c r="A333" s="196" t="s">
        <v>2274</v>
      </c>
      <c r="B333" s="196" t="s">
        <v>2275</v>
      </c>
      <c r="C333" s="196" t="s">
        <v>4769</v>
      </c>
      <c r="D333" s="196" t="s">
        <v>4770</v>
      </c>
      <c r="E333" s="196" t="s">
        <v>4108</v>
      </c>
      <c r="F333" s="196" t="s">
        <v>4109</v>
      </c>
      <c r="G333" s="209" t="s">
        <v>3923</v>
      </c>
      <c r="H333" s="196" t="s">
        <v>3924</v>
      </c>
      <c r="I333" s="199"/>
      <c r="J333" s="199"/>
    </row>
    <row r="334" spans="1:10" hidden="1">
      <c r="A334" s="196" t="s">
        <v>2274</v>
      </c>
      <c r="B334" s="196" t="s">
        <v>2275</v>
      </c>
      <c r="C334" s="196" t="s">
        <v>4769</v>
      </c>
      <c r="D334" s="196" t="s">
        <v>4770</v>
      </c>
      <c r="E334" s="196" t="s">
        <v>4110</v>
      </c>
      <c r="F334" s="196" t="s">
        <v>4111</v>
      </c>
      <c r="G334" s="209" t="s">
        <v>3923</v>
      </c>
      <c r="H334" s="196" t="s">
        <v>3924</v>
      </c>
      <c r="I334" s="199"/>
      <c r="J334" s="199"/>
    </row>
    <row r="335" spans="1:10" hidden="1">
      <c r="A335" s="196" t="s">
        <v>2274</v>
      </c>
      <c r="B335" s="196" t="s">
        <v>2275</v>
      </c>
      <c r="C335" s="196" t="s">
        <v>4769</v>
      </c>
      <c r="D335" s="196" t="s">
        <v>4770</v>
      </c>
      <c r="E335" s="196" t="s">
        <v>1426</v>
      </c>
      <c r="F335" s="196" t="s">
        <v>1427</v>
      </c>
      <c r="G335" s="209" t="s">
        <v>3923</v>
      </c>
      <c r="H335" s="196" t="s">
        <v>3924</v>
      </c>
      <c r="I335" s="199"/>
      <c r="J335" s="199"/>
    </row>
    <row r="336" spans="1:10" hidden="1">
      <c r="A336" s="196" t="s">
        <v>2274</v>
      </c>
      <c r="B336" s="196" t="s">
        <v>2275</v>
      </c>
      <c r="C336" s="196" t="s">
        <v>4769</v>
      </c>
      <c r="D336" s="196" t="s">
        <v>4770</v>
      </c>
      <c r="E336" s="196" t="s">
        <v>1426</v>
      </c>
      <c r="F336" s="196" t="s">
        <v>1427</v>
      </c>
      <c r="G336" s="209" t="s">
        <v>3929</v>
      </c>
      <c r="H336" s="196" t="s">
        <v>3930</v>
      </c>
      <c r="I336" s="199"/>
      <c r="J336" s="199"/>
    </row>
    <row r="337" spans="1:10" hidden="1">
      <c r="A337" s="196" t="s">
        <v>2274</v>
      </c>
      <c r="B337" s="196" t="s">
        <v>2275</v>
      </c>
      <c r="C337" s="196" t="s">
        <v>4769</v>
      </c>
      <c r="D337" s="196" t="s">
        <v>4770</v>
      </c>
      <c r="E337" s="196" t="s">
        <v>787</v>
      </c>
      <c r="F337" s="196" t="s">
        <v>788</v>
      </c>
      <c r="G337" s="209" t="s">
        <v>3923</v>
      </c>
      <c r="H337" s="196" t="s">
        <v>3924</v>
      </c>
      <c r="I337" s="199"/>
      <c r="J337" s="199"/>
    </row>
    <row r="338" spans="1:10" hidden="1">
      <c r="A338" s="196" t="s">
        <v>2274</v>
      </c>
      <c r="B338" s="196" t="s">
        <v>2275</v>
      </c>
      <c r="C338" s="196" t="s">
        <v>4769</v>
      </c>
      <c r="D338" s="196" t="s">
        <v>4770</v>
      </c>
      <c r="E338" s="196" t="s">
        <v>2326</v>
      </c>
      <c r="F338" s="196" t="s">
        <v>2327</v>
      </c>
      <c r="G338" s="209" t="s">
        <v>3923</v>
      </c>
      <c r="H338" s="196" t="s">
        <v>3924</v>
      </c>
      <c r="I338" s="199"/>
      <c r="J338" s="199"/>
    </row>
    <row r="339" spans="1:10" hidden="1">
      <c r="A339" s="196" t="s">
        <v>2274</v>
      </c>
      <c r="B339" s="196" t="s">
        <v>2275</v>
      </c>
      <c r="C339" s="196" t="s">
        <v>4769</v>
      </c>
      <c r="D339" s="196" t="s">
        <v>4770</v>
      </c>
      <c r="E339" s="196" t="s">
        <v>2328</v>
      </c>
      <c r="F339" s="196" t="s">
        <v>2329</v>
      </c>
      <c r="G339" s="209" t="s">
        <v>3923</v>
      </c>
      <c r="H339" s="196" t="s">
        <v>3924</v>
      </c>
      <c r="I339" s="199"/>
      <c r="J339" s="199"/>
    </row>
    <row r="340" spans="1:10" hidden="1">
      <c r="A340" s="196" t="s">
        <v>2274</v>
      </c>
      <c r="B340" s="196" t="s">
        <v>2275</v>
      </c>
      <c r="C340" s="196" t="s">
        <v>4769</v>
      </c>
      <c r="D340" s="196" t="s">
        <v>4770</v>
      </c>
      <c r="E340" s="196" t="s">
        <v>4112</v>
      </c>
      <c r="F340" s="196" t="s">
        <v>4113</v>
      </c>
      <c r="G340" s="209" t="s">
        <v>3923</v>
      </c>
      <c r="H340" s="196" t="s">
        <v>3924</v>
      </c>
      <c r="I340" s="199"/>
      <c r="J340" s="199"/>
    </row>
    <row r="341" spans="1:10" hidden="1">
      <c r="A341" s="196" t="s">
        <v>2274</v>
      </c>
      <c r="B341" s="196" t="s">
        <v>2275</v>
      </c>
      <c r="C341" s="196" t="s">
        <v>4769</v>
      </c>
      <c r="D341" s="196" t="s">
        <v>4770</v>
      </c>
      <c r="E341" s="196" t="s">
        <v>2276</v>
      </c>
      <c r="F341" s="196" t="s">
        <v>677</v>
      </c>
      <c r="G341" s="209" t="s">
        <v>3923</v>
      </c>
      <c r="H341" s="196" t="s">
        <v>3924</v>
      </c>
      <c r="I341" s="199"/>
      <c r="J341" s="199"/>
    </row>
  </sheetData>
  <autoFilter ref="A3:J341" xr:uid="{00000000-0009-0000-0000-00000A000000}">
    <filterColumn colId="0">
      <filters>
        <filter val="08005"/>
        <filter val="08006"/>
        <filter val="08008"/>
      </filters>
    </filterColumn>
    <filterColumn colId="1">
      <filters>
        <filter val="Ministarstvo znanosti i obrazovanja"/>
      </filters>
    </filterColumn>
    <filterColumn colId="3">
      <filters>
        <filter val="VISOKO OBRAZOVANJE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76" activePane="bottomRight" state="frozen"/>
      <selection pane="topRight" activeCell="B1" sqref="B1"/>
      <selection pane="bottomLeft" activeCell="A4" sqref="A4"/>
      <selection pane="bottomRight" activeCell="B211" sqref="B211"/>
    </sheetView>
  </sheetViews>
  <sheetFormatPr baseColWidth="10" defaultColWidth="8.83203125" defaultRowHeight="15"/>
  <cols>
    <col min="1" max="1" width="22.5" customWidth="1"/>
    <col min="2" max="2" width="131" customWidth="1"/>
  </cols>
  <sheetData>
    <row r="1" spans="1:2">
      <c r="A1" s="89" t="s">
        <v>953</v>
      </c>
      <c r="B1" s="90"/>
    </row>
    <row r="2" spans="1:2">
      <c r="A2" s="123" t="s">
        <v>689</v>
      </c>
      <c r="B2" s="124"/>
    </row>
    <row r="3" spans="1:2">
      <c r="A3" s="215" t="s">
        <v>764</v>
      </c>
      <c r="B3" s="216" t="s">
        <v>485</v>
      </c>
    </row>
    <row r="4" spans="1:2">
      <c r="A4" s="217" t="s">
        <v>772</v>
      </c>
      <c r="B4" s="218" t="s">
        <v>773</v>
      </c>
    </row>
    <row r="5" spans="1:2">
      <c r="A5" s="219" t="s">
        <v>4056</v>
      </c>
      <c r="B5" s="220" t="s">
        <v>4057</v>
      </c>
    </row>
    <row r="6" spans="1:2">
      <c r="A6" s="221" t="s">
        <v>4114</v>
      </c>
      <c r="B6" s="222" t="s">
        <v>4115</v>
      </c>
    </row>
    <row r="7" spans="1:2">
      <c r="A7" s="221" t="s">
        <v>4116</v>
      </c>
      <c r="B7" s="222" t="s">
        <v>4117</v>
      </c>
    </row>
    <row r="8" spans="1:2">
      <c r="A8" s="221" t="s">
        <v>4118</v>
      </c>
      <c r="B8" s="222" t="s">
        <v>4119</v>
      </c>
    </row>
    <row r="9" spans="1:2">
      <c r="A9" s="221" t="s">
        <v>4120</v>
      </c>
      <c r="B9" s="222" t="s">
        <v>4121</v>
      </c>
    </row>
    <row r="10" spans="1:2">
      <c r="A10" s="221" t="s">
        <v>4122</v>
      </c>
      <c r="B10" s="222" t="s">
        <v>4123</v>
      </c>
    </row>
    <row r="11" spans="1:2">
      <c r="A11" s="219" t="s">
        <v>791</v>
      </c>
      <c r="B11" s="220" t="s">
        <v>1213</v>
      </c>
    </row>
    <row r="12" spans="1:2">
      <c r="A12" s="221" t="s">
        <v>963</v>
      </c>
      <c r="B12" s="222" t="s">
        <v>964</v>
      </c>
    </row>
    <row r="13" spans="1:2" ht="15.75" customHeight="1">
      <c r="A13" s="221" t="s">
        <v>965</v>
      </c>
      <c r="B13" s="222" t="s">
        <v>966</v>
      </c>
    </row>
    <row r="14" spans="1:2">
      <c r="A14" s="221" t="s">
        <v>967</v>
      </c>
      <c r="B14" s="222" t="s">
        <v>968</v>
      </c>
    </row>
    <row r="15" spans="1:2">
      <c r="A15" s="221" t="s">
        <v>969</v>
      </c>
      <c r="B15" s="222" t="s">
        <v>250</v>
      </c>
    </row>
    <row r="16" spans="1:2">
      <c r="A16" s="221" t="s">
        <v>970</v>
      </c>
      <c r="B16" s="222" t="s">
        <v>971</v>
      </c>
    </row>
    <row r="17" spans="1:2">
      <c r="A17" s="221" t="s">
        <v>973</v>
      </c>
      <c r="B17" s="222" t="s">
        <v>974</v>
      </c>
    </row>
    <row r="18" spans="1:2">
      <c r="A18" s="221" t="s">
        <v>975</v>
      </c>
      <c r="B18" s="222" t="s">
        <v>976</v>
      </c>
    </row>
    <row r="19" spans="1:2">
      <c r="A19" s="219" t="s">
        <v>4069</v>
      </c>
      <c r="B19" s="220" t="s">
        <v>4070</v>
      </c>
    </row>
    <row r="20" spans="1:2">
      <c r="A20" s="221" t="s">
        <v>4124</v>
      </c>
      <c r="B20" s="222" t="s">
        <v>4125</v>
      </c>
    </row>
    <row r="21" spans="1:2">
      <c r="A21" s="221" t="s">
        <v>4126</v>
      </c>
      <c r="B21" s="222" t="s">
        <v>4127</v>
      </c>
    </row>
    <row r="22" spans="1:2">
      <c r="A22" s="221" t="s">
        <v>4128</v>
      </c>
      <c r="B22" s="222" t="s">
        <v>4129</v>
      </c>
    </row>
    <row r="23" spans="1:2">
      <c r="A23" s="219" t="s">
        <v>1555</v>
      </c>
      <c r="B23" s="220" t="s">
        <v>1556</v>
      </c>
    </row>
    <row r="24" spans="1:2">
      <c r="A24" s="221" t="s">
        <v>4130</v>
      </c>
      <c r="B24" s="222" t="s">
        <v>4131</v>
      </c>
    </row>
    <row r="25" spans="1:2">
      <c r="A25" s="221" t="s">
        <v>4132</v>
      </c>
      <c r="B25" s="222" t="s">
        <v>4133</v>
      </c>
    </row>
    <row r="26" spans="1:2">
      <c r="A26" s="221" t="s">
        <v>4134</v>
      </c>
      <c r="B26" s="222" t="s">
        <v>4135</v>
      </c>
    </row>
    <row r="27" spans="1:2">
      <c r="A27" s="221" t="s">
        <v>4136</v>
      </c>
      <c r="B27" s="222" t="s">
        <v>4137</v>
      </c>
    </row>
    <row r="28" spans="1:2">
      <c r="A28" s="219" t="s">
        <v>786</v>
      </c>
      <c r="B28" s="220" t="s">
        <v>829</v>
      </c>
    </row>
    <row r="29" spans="1:2">
      <c r="A29" s="221" t="s">
        <v>954</v>
      </c>
      <c r="B29" s="222" t="s">
        <v>745</v>
      </c>
    </row>
    <row r="30" spans="1:2">
      <c r="A30" s="221" t="s">
        <v>955</v>
      </c>
      <c r="B30" s="222" t="s">
        <v>956</v>
      </c>
    </row>
    <row r="31" spans="1:2">
      <c r="A31" s="221" t="s">
        <v>957</v>
      </c>
      <c r="B31" s="222" t="s">
        <v>958</v>
      </c>
    </row>
    <row r="32" spans="1:2">
      <c r="A32" s="221" t="s">
        <v>961</v>
      </c>
      <c r="B32" s="222" t="s">
        <v>962</v>
      </c>
    </row>
    <row r="33" spans="1:2">
      <c r="A33" s="221" t="s">
        <v>1036</v>
      </c>
      <c r="B33" s="222" t="s">
        <v>980</v>
      </c>
    </row>
    <row r="34" spans="1:2">
      <c r="A34" s="221" t="s">
        <v>1563</v>
      </c>
      <c r="B34" s="222" t="s">
        <v>1564</v>
      </c>
    </row>
    <row r="35" spans="1:2">
      <c r="A35" s="217" t="s">
        <v>43</v>
      </c>
      <c r="B35" s="218" t="s">
        <v>44</v>
      </c>
    </row>
    <row r="36" spans="1:2">
      <c r="A36" s="219" t="s">
        <v>91</v>
      </c>
      <c r="B36" s="220" t="s">
        <v>1296</v>
      </c>
    </row>
    <row r="37" spans="1:2">
      <c r="A37" s="221" t="s">
        <v>690</v>
      </c>
      <c r="B37" s="222" t="s">
        <v>691</v>
      </c>
    </row>
    <row r="38" spans="1:2">
      <c r="A38" s="221" t="s">
        <v>1037</v>
      </c>
      <c r="B38" s="222" t="s">
        <v>1038</v>
      </c>
    </row>
    <row r="39" spans="1:2">
      <c r="A39" s="221" t="s">
        <v>1039</v>
      </c>
      <c r="B39" s="222" t="s">
        <v>1040</v>
      </c>
    </row>
    <row r="40" spans="1:2">
      <c r="A40" s="221" t="s">
        <v>1565</v>
      </c>
      <c r="B40" s="222" t="s">
        <v>1566</v>
      </c>
    </row>
    <row r="41" spans="1:2">
      <c r="A41" s="221" t="s">
        <v>1567</v>
      </c>
      <c r="B41" s="222" t="s">
        <v>1568</v>
      </c>
    </row>
    <row r="42" spans="1:2">
      <c r="A42" s="221" t="s">
        <v>1569</v>
      </c>
      <c r="B42" s="222" t="s">
        <v>1570</v>
      </c>
    </row>
    <row r="43" spans="1:2">
      <c r="A43" s="221" t="s">
        <v>1571</v>
      </c>
      <c r="B43" s="222" t="s">
        <v>1572</v>
      </c>
    </row>
    <row r="44" spans="1:2">
      <c r="A44" s="221" t="s">
        <v>1573</v>
      </c>
      <c r="B44" s="222" t="s">
        <v>1574</v>
      </c>
    </row>
    <row r="45" spans="1:2">
      <c r="A45" s="221" t="s">
        <v>1575</v>
      </c>
      <c r="B45" s="222" t="s">
        <v>1576</v>
      </c>
    </row>
    <row r="46" spans="1:2">
      <c r="A46" s="221" t="s">
        <v>1577</v>
      </c>
      <c r="B46" s="222" t="s">
        <v>1578</v>
      </c>
    </row>
    <row r="47" spans="1:2">
      <c r="A47" s="221" t="s">
        <v>1579</v>
      </c>
      <c r="B47" s="222" t="s">
        <v>1580</v>
      </c>
    </row>
    <row r="48" spans="1:2">
      <c r="A48" s="221" t="s">
        <v>1581</v>
      </c>
      <c r="B48" s="222" t="s">
        <v>1582</v>
      </c>
    </row>
    <row r="49" spans="1:2">
      <c r="A49" s="221" t="s">
        <v>2020</v>
      </c>
      <c r="B49" s="222" t="s">
        <v>2021</v>
      </c>
    </row>
    <row r="50" spans="1:2">
      <c r="A50" s="221" t="s">
        <v>2022</v>
      </c>
      <c r="B50" s="222" t="s">
        <v>2023</v>
      </c>
    </row>
    <row r="51" spans="1:2">
      <c r="A51" s="221" t="s">
        <v>2024</v>
      </c>
      <c r="B51" s="222" t="s">
        <v>2025</v>
      </c>
    </row>
    <row r="52" spans="1:2">
      <c r="A52" s="221" t="s">
        <v>2026</v>
      </c>
      <c r="B52" s="222" t="s">
        <v>2027</v>
      </c>
    </row>
    <row r="53" spans="1:2">
      <c r="A53" s="221" t="s">
        <v>4138</v>
      </c>
      <c r="B53" s="222" t="s">
        <v>4139</v>
      </c>
    </row>
    <row r="54" spans="1:2">
      <c r="A54" s="221" t="s">
        <v>4140</v>
      </c>
      <c r="B54" s="222" t="s">
        <v>4141</v>
      </c>
    </row>
    <row r="55" spans="1:2">
      <c r="A55" s="221" t="s">
        <v>4142</v>
      </c>
      <c r="B55" s="222" t="s">
        <v>4143</v>
      </c>
    </row>
    <row r="56" spans="1:2">
      <c r="A56" s="221" t="s">
        <v>4144</v>
      </c>
      <c r="B56" s="222" t="s">
        <v>1040</v>
      </c>
    </row>
    <row r="57" spans="1:2">
      <c r="A57" s="221" t="s">
        <v>4145</v>
      </c>
      <c r="B57" s="222" t="s">
        <v>4146</v>
      </c>
    </row>
    <row r="58" spans="1:2">
      <c r="A58" s="221" t="s">
        <v>4147</v>
      </c>
      <c r="B58" s="222" t="s">
        <v>4148</v>
      </c>
    </row>
    <row r="59" spans="1:2">
      <c r="A59" s="221" t="s">
        <v>4149</v>
      </c>
      <c r="B59" s="222" t="s">
        <v>4150</v>
      </c>
    </row>
    <row r="60" spans="1:2">
      <c r="A60" s="221" t="s">
        <v>4151</v>
      </c>
      <c r="B60" s="222" t="s">
        <v>4152</v>
      </c>
    </row>
    <row r="61" spans="1:2">
      <c r="A61" s="221" t="s">
        <v>4153</v>
      </c>
      <c r="B61" s="222" t="s">
        <v>4154</v>
      </c>
    </row>
    <row r="62" spans="1:2">
      <c r="A62" s="221" t="s">
        <v>4155</v>
      </c>
      <c r="B62" s="222" t="s">
        <v>1088</v>
      </c>
    </row>
    <row r="63" spans="1:2">
      <c r="A63" s="221" t="s">
        <v>4156</v>
      </c>
      <c r="B63" s="222" t="s">
        <v>4157</v>
      </c>
    </row>
    <row r="64" spans="1:2">
      <c r="A64" s="219" t="s">
        <v>116</v>
      </c>
      <c r="B64" s="220" t="s">
        <v>1297</v>
      </c>
    </row>
    <row r="65" spans="1:2">
      <c r="A65" s="221" t="s">
        <v>692</v>
      </c>
      <c r="B65" s="222" t="s">
        <v>693</v>
      </c>
    </row>
    <row r="66" spans="1:2">
      <c r="A66" s="221" t="s">
        <v>1042</v>
      </c>
      <c r="B66" s="222" t="s">
        <v>1043</v>
      </c>
    </row>
    <row r="67" spans="1:2">
      <c r="A67" s="221" t="s">
        <v>1044</v>
      </c>
      <c r="B67" s="222" t="s">
        <v>1045</v>
      </c>
    </row>
    <row r="68" spans="1:2">
      <c r="A68" s="221" t="s">
        <v>1046</v>
      </c>
      <c r="B68" s="222" t="s">
        <v>1047</v>
      </c>
    </row>
    <row r="69" spans="1:2">
      <c r="A69" s="221" t="s">
        <v>1048</v>
      </c>
      <c r="B69" s="222" t="s">
        <v>1049</v>
      </c>
    </row>
    <row r="70" spans="1:2">
      <c r="A70" s="221" t="s">
        <v>1050</v>
      </c>
      <c r="B70" s="222" t="s">
        <v>1051</v>
      </c>
    </row>
    <row r="71" spans="1:2">
      <c r="A71" s="221" t="s">
        <v>1052</v>
      </c>
      <c r="B71" s="222" t="s">
        <v>1053</v>
      </c>
    </row>
    <row r="72" spans="1:2">
      <c r="A72" s="221" t="s">
        <v>1054</v>
      </c>
      <c r="B72" s="222" t="s">
        <v>1055</v>
      </c>
    </row>
    <row r="73" spans="1:2">
      <c r="A73" s="221" t="s">
        <v>1056</v>
      </c>
      <c r="B73" s="222" t="s">
        <v>1057</v>
      </c>
    </row>
    <row r="74" spans="1:2">
      <c r="A74" s="221" t="s">
        <v>1058</v>
      </c>
      <c r="B74" s="222" t="s">
        <v>1059</v>
      </c>
    </row>
    <row r="75" spans="1:2">
      <c r="A75" s="221" t="s">
        <v>1060</v>
      </c>
      <c r="B75" s="222" t="s">
        <v>1061</v>
      </c>
    </row>
    <row r="76" spans="1:2">
      <c r="A76" s="221" t="s">
        <v>1062</v>
      </c>
      <c r="B76" s="222" t="s">
        <v>1063</v>
      </c>
    </row>
    <row r="77" spans="1:2">
      <c r="A77" s="221" t="s">
        <v>1583</v>
      </c>
      <c r="B77" s="222" t="s">
        <v>1584</v>
      </c>
    </row>
    <row r="78" spans="1:2">
      <c r="A78" s="221" t="s">
        <v>1585</v>
      </c>
      <c r="B78" s="222" t="s">
        <v>1586</v>
      </c>
    </row>
    <row r="79" spans="1:2">
      <c r="A79" s="221" t="s">
        <v>1587</v>
      </c>
      <c r="B79" s="222" t="s">
        <v>1588</v>
      </c>
    </row>
    <row r="80" spans="1:2">
      <c r="A80" s="221" t="s">
        <v>1589</v>
      </c>
      <c r="B80" s="222" t="s">
        <v>1590</v>
      </c>
    </row>
    <row r="81" spans="1:2">
      <c r="A81" s="221" t="s">
        <v>1591</v>
      </c>
      <c r="B81" s="222" t="s">
        <v>1592</v>
      </c>
    </row>
    <row r="82" spans="1:2">
      <c r="A82" s="221" t="s">
        <v>1593</v>
      </c>
      <c r="B82" s="222" t="s">
        <v>1594</v>
      </c>
    </row>
    <row r="83" spans="1:2">
      <c r="A83" s="221" t="s">
        <v>1595</v>
      </c>
      <c r="B83" s="222" t="s">
        <v>1596</v>
      </c>
    </row>
    <row r="84" spans="1:2">
      <c r="A84" s="221" t="s">
        <v>1597</v>
      </c>
      <c r="B84" s="222" t="s">
        <v>1598</v>
      </c>
    </row>
    <row r="85" spans="1:2">
      <c r="A85" s="221" t="s">
        <v>1599</v>
      </c>
      <c r="B85" s="222" t="s">
        <v>1600</v>
      </c>
    </row>
    <row r="86" spans="1:2">
      <c r="A86" s="221" t="s">
        <v>1601</v>
      </c>
      <c r="B86" s="222" t="s">
        <v>1602</v>
      </c>
    </row>
    <row r="87" spans="1:2">
      <c r="A87" s="221" t="s">
        <v>1603</v>
      </c>
      <c r="B87" s="222" t="s">
        <v>1604</v>
      </c>
    </row>
    <row r="88" spans="1:2">
      <c r="A88" s="221" t="s">
        <v>1605</v>
      </c>
      <c r="B88" s="222" t="s">
        <v>1606</v>
      </c>
    </row>
    <row r="89" spans="1:2">
      <c r="A89" s="221" t="s">
        <v>1607</v>
      </c>
      <c r="B89" s="222" t="s">
        <v>1608</v>
      </c>
    </row>
    <row r="90" spans="1:2">
      <c r="A90" s="221" t="s">
        <v>1609</v>
      </c>
      <c r="B90" s="222" t="s">
        <v>1610</v>
      </c>
    </row>
    <row r="91" spans="1:2">
      <c r="A91" s="221" t="s">
        <v>1611</v>
      </c>
      <c r="B91" s="222" t="s">
        <v>1612</v>
      </c>
    </row>
    <row r="92" spans="1:2">
      <c r="A92" s="221" t="s">
        <v>1613</v>
      </c>
      <c r="B92" s="222" t="s">
        <v>1614</v>
      </c>
    </row>
    <row r="93" spans="1:2">
      <c r="A93" s="221" t="s">
        <v>1615</v>
      </c>
      <c r="B93" s="222" t="s">
        <v>1616</v>
      </c>
    </row>
    <row r="94" spans="1:2">
      <c r="A94" s="221" t="s">
        <v>1617</v>
      </c>
      <c r="B94" s="222" t="s">
        <v>1618</v>
      </c>
    </row>
    <row r="95" spans="1:2">
      <c r="A95" s="221" t="s">
        <v>1619</v>
      </c>
      <c r="B95" s="222" t="s">
        <v>1620</v>
      </c>
    </row>
    <row r="96" spans="1:2">
      <c r="A96" s="221" t="s">
        <v>1621</v>
      </c>
      <c r="B96" s="222" t="s">
        <v>1622</v>
      </c>
    </row>
    <row r="97" spans="1:2">
      <c r="A97" s="221" t="s">
        <v>1623</v>
      </c>
      <c r="B97" s="222" t="s">
        <v>1624</v>
      </c>
    </row>
    <row r="98" spans="1:2">
      <c r="A98" s="221" t="s">
        <v>1625</v>
      </c>
      <c r="B98" s="222" t="s">
        <v>1626</v>
      </c>
    </row>
    <row r="99" spans="1:2">
      <c r="A99" s="221" t="s">
        <v>1627</v>
      </c>
      <c r="B99" s="222" t="s">
        <v>1628</v>
      </c>
    </row>
    <row r="100" spans="1:2">
      <c r="A100" s="221" t="s">
        <v>1629</v>
      </c>
      <c r="B100" s="222" t="s">
        <v>1630</v>
      </c>
    </row>
    <row r="101" spans="1:2">
      <c r="A101" s="221" t="s">
        <v>1631</v>
      </c>
      <c r="B101" s="222" t="s">
        <v>1632</v>
      </c>
    </row>
    <row r="102" spans="1:2">
      <c r="A102" s="221" t="s">
        <v>1633</v>
      </c>
      <c r="B102" s="222" t="s">
        <v>1634</v>
      </c>
    </row>
    <row r="103" spans="1:2">
      <c r="A103" s="221" t="s">
        <v>1635</v>
      </c>
      <c r="B103" s="222" t="s">
        <v>1636</v>
      </c>
    </row>
    <row r="104" spans="1:2">
      <c r="A104" s="221" t="s">
        <v>1637</v>
      </c>
      <c r="B104" s="222" t="s">
        <v>1638</v>
      </c>
    </row>
    <row r="105" spans="1:2">
      <c r="A105" s="221" t="s">
        <v>1639</v>
      </c>
      <c r="B105" s="222" t="s">
        <v>1640</v>
      </c>
    </row>
    <row r="106" spans="1:2">
      <c r="A106" s="221" t="s">
        <v>1641</v>
      </c>
      <c r="B106" s="222" t="s">
        <v>1642</v>
      </c>
    </row>
    <row r="107" spans="1:2">
      <c r="A107" s="221" t="s">
        <v>1643</v>
      </c>
      <c r="B107" s="222" t="s">
        <v>1644</v>
      </c>
    </row>
    <row r="108" spans="1:2">
      <c r="A108" s="221" t="s">
        <v>1645</v>
      </c>
      <c r="B108" s="222" t="s">
        <v>1646</v>
      </c>
    </row>
    <row r="109" spans="1:2">
      <c r="A109" s="221" t="s">
        <v>1647</v>
      </c>
      <c r="B109" s="222" t="s">
        <v>1648</v>
      </c>
    </row>
    <row r="110" spans="1:2">
      <c r="A110" s="221" t="s">
        <v>1649</v>
      </c>
      <c r="B110" s="222" t="s">
        <v>1650</v>
      </c>
    </row>
    <row r="111" spans="1:2">
      <c r="A111" s="221" t="s">
        <v>2028</v>
      </c>
      <c r="B111" s="222" t="s">
        <v>2029</v>
      </c>
    </row>
    <row r="112" spans="1:2">
      <c r="A112" s="221" t="s">
        <v>2030</v>
      </c>
      <c r="B112" s="222" t="s">
        <v>2031</v>
      </c>
    </row>
    <row r="113" spans="1:2">
      <c r="A113" s="221" t="s">
        <v>2032</v>
      </c>
      <c r="B113" s="222" t="s">
        <v>2033</v>
      </c>
    </row>
    <row r="114" spans="1:2">
      <c r="A114" s="221" t="s">
        <v>2034</v>
      </c>
      <c r="B114" s="222" t="s">
        <v>2035</v>
      </c>
    </row>
    <row r="115" spans="1:2">
      <c r="A115" s="221" t="s">
        <v>2036</v>
      </c>
      <c r="B115" s="222" t="s">
        <v>2037</v>
      </c>
    </row>
    <row r="116" spans="1:2">
      <c r="A116" s="221" t="s">
        <v>2038</v>
      </c>
      <c r="B116" s="222" t="s">
        <v>1844</v>
      </c>
    </row>
    <row r="117" spans="1:2">
      <c r="A117" s="221" t="s">
        <v>2039</v>
      </c>
      <c r="B117" s="222" t="s">
        <v>2040</v>
      </c>
    </row>
    <row r="118" spans="1:2">
      <c r="A118" s="221" t="s">
        <v>2041</v>
      </c>
      <c r="B118" s="222" t="s">
        <v>2042</v>
      </c>
    </row>
    <row r="119" spans="1:2">
      <c r="A119" s="221" t="s">
        <v>2043</v>
      </c>
      <c r="B119" s="222" t="s">
        <v>2044</v>
      </c>
    </row>
    <row r="120" spans="1:2">
      <c r="A120" s="221" t="s">
        <v>2045</v>
      </c>
      <c r="B120" s="222" t="s">
        <v>2046</v>
      </c>
    </row>
    <row r="121" spans="1:2">
      <c r="A121" s="221" t="s">
        <v>2047</v>
      </c>
      <c r="B121" s="222" t="s">
        <v>2048</v>
      </c>
    </row>
    <row r="122" spans="1:2">
      <c r="A122" s="221" t="s">
        <v>2049</v>
      </c>
      <c r="B122" s="222" t="s">
        <v>2050</v>
      </c>
    </row>
    <row r="123" spans="1:2">
      <c r="A123" s="221" t="s">
        <v>2051</v>
      </c>
      <c r="B123" s="222" t="s">
        <v>2052</v>
      </c>
    </row>
    <row r="124" spans="1:2">
      <c r="A124" s="221" t="s">
        <v>2053</v>
      </c>
      <c r="B124" s="222" t="s">
        <v>2054</v>
      </c>
    </row>
    <row r="125" spans="1:2">
      <c r="A125" s="221" t="s">
        <v>2055</v>
      </c>
      <c r="B125" s="222" t="s">
        <v>2056</v>
      </c>
    </row>
    <row r="126" spans="1:2">
      <c r="A126" s="221" t="s">
        <v>4158</v>
      </c>
      <c r="B126" s="222" t="s">
        <v>4159</v>
      </c>
    </row>
    <row r="127" spans="1:2">
      <c r="A127" s="221" t="s">
        <v>4160</v>
      </c>
      <c r="B127" s="222" t="s">
        <v>4161</v>
      </c>
    </row>
    <row r="128" spans="1:2">
      <c r="A128" s="221" t="s">
        <v>4162</v>
      </c>
      <c r="B128" s="222" t="s">
        <v>4163</v>
      </c>
    </row>
    <row r="129" spans="1:2">
      <c r="A129" s="221" t="s">
        <v>4164</v>
      </c>
      <c r="B129" s="222" t="s">
        <v>4165</v>
      </c>
    </row>
    <row r="130" spans="1:2">
      <c r="A130" s="221" t="s">
        <v>4166</v>
      </c>
      <c r="B130" s="222" t="s">
        <v>4167</v>
      </c>
    </row>
    <row r="131" spans="1:2">
      <c r="A131" s="221" t="s">
        <v>4168</v>
      </c>
      <c r="B131" s="222" t="s">
        <v>4169</v>
      </c>
    </row>
    <row r="132" spans="1:2">
      <c r="A132" s="221" t="s">
        <v>4170</v>
      </c>
      <c r="B132" s="222" t="s">
        <v>4171</v>
      </c>
    </row>
    <row r="133" spans="1:2">
      <c r="A133" s="221" t="s">
        <v>4172</v>
      </c>
      <c r="B133" s="222" t="s">
        <v>4173</v>
      </c>
    </row>
    <row r="134" spans="1:2">
      <c r="A134" s="221" t="s">
        <v>4174</v>
      </c>
      <c r="B134" s="222" t="s">
        <v>4175</v>
      </c>
    </row>
    <row r="135" spans="1:2">
      <c r="A135" s="221" t="s">
        <v>4176</v>
      </c>
      <c r="B135" s="222" t="s">
        <v>4177</v>
      </c>
    </row>
    <row r="136" spans="1:2">
      <c r="A136" s="221" t="s">
        <v>4178</v>
      </c>
      <c r="B136" s="222" t="s">
        <v>4179</v>
      </c>
    </row>
    <row r="137" spans="1:2">
      <c r="A137" s="221" t="s">
        <v>4180</v>
      </c>
      <c r="B137" s="222" t="s">
        <v>4181</v>
      </c>
    </row>
    <row r="138" spans="1:2">
      <c r="A138" s="221" t="s">
        <v>4182</v>
      </c>
      <c r="B138" s="222" t="s">
        <v>4183</v>
      </c>
    </row>
    <row r="139" spans="1:2">
      <c r="A139" s="221" t="s">
        <v>4184</v>
      </c>
      <c r="B139" s="222" t="s">
        <v>4185</v>
      </c>
    </row>
    <row r="140" spans="1:2">
      <c r="A140" s="221" t="s">
        <v>4186</v>
      </c>
      <c r="B140" s="222" t="s">
        <v>4187</v>
      </c>
    </row>
    <row r="141" spans="1:2">
      <c r="A141" s="221" t="s">
        <v>4188</v>
      </c>
      <c r="B141" s="222" t="s">
        <v>4189</v>
      </c>
    </row>
    <row r="142" spans="1:2">
      <c r="A142" s="221" t="s">
        <v>4190</v>
      </c>
      <c r="B142" s="222" t="s">
        <v>4191</v>
      </c>
    </row>
    <row r="143" spans="1:2">
      <c r="A143" s="221" t="s">
        <v>4192</v>
      </c>
      <c r="B143" s="222" t="s">
        <v>4193</v>
      </c>
    </row>
    <row r="144" spans="1:2">
      <c r="A144" s="221" t="s">
        <v>4194</v>
      </c>
      <c r="B144" s="222" t="s">
        <v>4195</v>
      </c>
    </row>
    <row r="145" spans="1:2">
      <c r="A145" s="221" t="s">
        <v>4196</v>
      </c>
      <c r="B145" s="222" t="s">
        <v>4197</v>
      </c>
    </row>
    <row r="146" spans="1:2">
      <c r="A146" s="221" t="s">
        <v>4198</v>
      </c>
      <c r="B146" s="222" t="s">
        <v>4199</v>
      </c>
    </row>
    <row r="147" spans="1:2">
      <c r="A147" s="221" t="s">
        <v>4200</v>
      </c>
      <c r="B147" s="222" t="s">
        <v>4201</v>
      </c>
    </row>
    <row r="148" spans="1:2">
      <c r="A148" s="221" t="s">
        <v>4202</v>
      </c>
      <c r="B148" s="222" t="s">
        <v>4203</v>
      </c>
    </row>
    <row r="149" spans="1:2">
      <c r="A149" s="221" t="s">
        <v>4204</v>
      </c>
      <c r="B149" s="222" t="s">
        <v>4205</v>
      </c>
    </row>
    <row r="150" spans="1:2">
      <c r="A150" s="221" t="s">
        <v>4206</v>
      </c>
      <c r="B150" s="222" t="s">
        <v>4207</v>
      </c>
    </row>
    <row r="151" spans="1:2">
      <c r="A151" s="221" t="s">
        <v>4208</v>
      </c>
      <c r="B151" s="222" t="s">
        <v>4209</v>
      </c>
    </row>
    <row r="152" spans="1:2">
      <c r="A152" s="221" t="s">
        <v>4210</v>
      </c>
      <c r="B152" s="222" t="s">
        <v>4211</v>
      </c>
    </row>
    <row r="153" spans="1:2">
      <c r="A153" s="221" t="s">
        <v>4212</v>
      </c>
      <c r="B153" s="222" t="s">
        <v>4213</v>
      </c>
    </row>
    <row r="154" spans="1:2">
      <c r="A154" s="221" t="s">
        <v>4214</v>
      </c>
      <c r="B154" s="222" t="s">
        <v>4215</v>
      </c>
    </row>
    <row r="155" spans="1:2">
      <c r="A155" s="221" t="s">
        <v>4216</v>
      </c>
      <c r="B155" s="222" t="s">
        <v>4217</v>
      </c>
    </row>
    <row r="156" spans="1:2">
      <c r="A156" s="221" t="s">
        <v>4218</v>
      </c>
      <c r="B156" s="222" t="s">
        <v>4219</v>
      </c>
    </row>
    <row r="157" spans="1:2">
      <c r="A157" s="221" t="s">
        <v>4220</v>
      </c>
      <c r="B157" s="222" t="s">
        <v>4221</v>
      </c>
    </row>
    <row r="158" spans="1:2">
      <c r="A158" s="221" t="s">
        <v>4222</v>
      </c>
      <c r="B158" s="222" t="s">
        <v>4223</v>
      </c>
    </row>
    <row r="159" spans="1:2">
      <c r="A159" s="221" t="s">
        <v>4224</v>
      </c>
      <c r="B159" s="222" t="s">
        <v>4225</v>
      </c>
    </row>
    <row r="160" spans="1:2">
      <c r="A160" s="221" t="s">
        <v>4226</v>
      </c>
      <c r="B160" s="222" t="s">
        <v>4227</v>
      </c>
    </row>
    <row r="161" spans="1:2">
      <c r="A161" s="221" t="s">
        <v>4228</v>
      </c>
      <c r="B161" s="222" t="s">
        <v>4229</v>
      </c>
    </row>
    <row r="162" spans="1:2">
      <c r="A162" s="221" t="s">
        <v>4230</v>
      </c>
      <c r="B162" s="222" t="s">
        <v>4231</v>
      </c>
    </row>
    <row r="163" spans="1:2">
      <c r="A163" s="221" t="s">
        <v>4232</v>
      </c>
      <c r="B163" s="222" t="s">
        <v>4233</v>
      </c>
    </row>
    <row r="164" spans="1:2">
      <c r="A164" s="221" t="s">
        <v>4234</v>
      </c>
      <c r="B164" s="222" t="s">
        <v>4235</v>
      </c>
    </row>
    <row r="165" spans="1:2">
      <c r="A165" s="219" t="s">
        <v>1467</v>
      </c>
      <c r="B165" s="220" t="s">
        <v>1468</v>
      </c>
    </row>
    <row r="166" spans="1:2">
      <c r="A166" s="221" t="s">
        <v>1651</v>
      </c>
      <c r="B166" s="222" t="s">
        <v>1652</v>
      </c>
    </row>
    <row r="167" spans="1:2">
      <c r="A167" s="221" t="s">
        <v>1653</v>
      </c>
      <c r="B167" s="222" t="s">
        <v>1654</v>
      </c>
    </row>
    <row r="168" spans="1:2">
      <c r="A168" s="221" t="s">
        <v>1655</v>
      </c>
      <c r="B168" s="222" t="s">
        <v>1656</v>
      </c>
    </row>
    <row r="169" spans="1:2">
      <c r="A169" s="221" t="s">
        <v>1657</v>
      </c>
      <c r="B169" s="222" t="s">
        <v>1658</v>
      </c>
    </row>
    <row r="170" spans="1:2">
      <c r="A170" s="221" t="s">
        <v>1659</v>
      </c>
      <c r="B170" s="222" t="s">
        <v>1660</v>
      </c>
    </row>
    <row r="171" spans="1:2">
      <c r="A171" s="221" t="s">
        <v>1661</v>
      </c>
      <c r="B171" s="222" t="s">
        <v>1662</v>
      </c>
    </row>
    <row r="172" spans="1:2">
      <c r="A172" s="221" t="s">
        <v>1663</v>
      </c>
      <c r="B172" s="222" t="s">
        <v>1664</v>
      </c>
    </row>
    <row r="173" spans="1:2">
      <c r="A173" s="221" t="s">
        <v>1665</v>
      </c>
      <c r="B173" s="222" t="s">
        <v>1666</v>
      </c>
    </row>
    <row r="174" spans="1:2">
      <c r="A174" s="221" t="s">
        <v>1667</v>
      </c>
      <c r="B174" s="222" t="s">
        <v>1668</v>
      </c>
    </row>
    <row r="175" spans="1:2">
      <c r="A175" s="221" t="s">
        <v>1669</v>
      </c>
      <c r="B175" s="222" t="s">
        <v>1670</v>
      </c>
    </row>
    <row r="176" spans="1:2">
      <c r="A176" s="221" t="s">
        <v>2057</v>
      </c>
      <c r="B176" s="222" t="s">
        <v>2058</v>
      </c>
    </row>
    <row r="177" spans="1:2">
      <c r="A177" s="221" t="s">
        <v>2059</v>
      </c>
      <c r="B177" s="222" t="s">
        <v>2060</v>
      </c>
    </row>
    <row r="178" spans="1:2">
      <c r="A178" s="221" t="s">
        <v>4236</v>
      </c>
      <c r="B178" s="222" t="s">
        <v>4237</v>
      </c>
    </row>
    <row r="179" spans="1:2">
      <c r="A179" s="221" t="s">
        <v>4238</v>
      </c>
      <c r="B179" s="222" t="s">
        <v>4239</v>
      </c>
    </row>
    <row r="180" spans="1:2">
      <c r="A180" s="221" t="s">
        <v>4240</v>
      </c>
      <c r="B180" s="222" t="s">
        <v>4241</v>
      </c>
    </row>
    <row r="181" spans="1:2">
      <c r="A181" s="221" t="s">
        <v>4242</v>
      </c>
      <c r="B181" s="222" t="s">
        <v>4243</v>
      </c>
    </row>
    <row r="182" spans="1:2">
      <c r="A182" s="221" t="s">
        <v>4244</v>
      </c>
      <c r="B182" s="222" t="s">
        <v>4245</v>
      </c>
    </row>
    <row r="183" spans="1:2">
      <c r="A183" s="221" t="s">
        <v>4246</v>
      </c>
      <c r="B183" s="222" t="s">
        <v>4247</v>
      </c>
    </row>
    <row r="184" spans="1:2">
      <c r="A184" s="221" t="s">
        <v>4248</v>
      </c>
      <c r="B184" s="222" t="s">
        <v>4249</v>
      </c>
    </row>
    <row r="185" spans="1:2">
      <c r="A185" s="221" t="s">
        <v>4250</v>
      </c>
      <c r="B185" s="222" t="s">
        <v>4251</v>
      </c>
    </row>
    <row r="186" spans="1:2">
      <c r="A186" s="219" t="s">
        <v>123</v>
      </c>
      <c r="B186" s="220" t="s">
        <v>1298</v>
      </c>
    </row>
    <row r="187" spans="1:2">
      <c r="A187" s="221" t="s">
        <v>1064</v>
      </c>
      <c r="B187" s="222" t="s">
        <v>1065</v>
      </c>
    </row>
    <row r="188" spans="1:2">
      <c r="A188" s="221" t="s">
        <v>1066</v>
      </c>
      <c r="B188" s="222" t="s">
        <v>1067</v>
      </c>
    </row>
    <row r="189" spans="1:2">
      <c r="A189" s="221" t="s">
        <v>1671</v>
      </c>
      <c r="B189" s="222" t="s">
        <v>1672</v>
      </c>
    </row>
    <row r="190" spans="1:2">
      <c r="A190" s="221" t="s">
        <v>1673</v>
      </c>
      <c r="B190" s="222" t="s">
        <v>1674</v>
      </c>
    </row>
    <row r="191" spans="1:2">
      <c r="A191" s="221" t="s">
        <v>1675</v>
      </c>
      <c r="B191" s="222" t="s">
        <v>1676</v>
      </c>
    </row>
    <row r="192" spans="1:2">
      <c r="A192" s="221" t="s">
        <v>1677</v>
      </c>
      <c r="B192" s="222" t="s">
        <v>1678</v>
      </c>
    </row>
    <row r="193" spans="1:2">
      <c r="A193" s="221" t="s">
        <v>1679</v>
      </c>
      <c r="B193" s="222" t="s">
        <v>1680</v>
      </c>
    </row>
    <row r="194" spans="1:2">
      <c r="A194" s="221" t="s">
        <v>1681</v>
      </c>
      <c r="B194" s="222" t="s">
        <v>1682</v>
      </c>
    </row>
    <row r="195" spans="1:2">
      <c r="A195" s="221" t="s">
        <v>4252</v>
      </c>
      <c r="B195" s="222" t="s">
        <v>4253</v>
      </c>
    </row>
    <row r="196" spans="1:2">
      <c r="A196" s="221" t="s">
        <v>4254</v>
      </c>
      <c r="B196" s="222" t="s">
        <v>4255</v>
      </c>
    </row>
    <row r="197" spans="1:2">
      <c r="A197" s="221" t="s">
        <v>4256</v>
      </c>
      <c r="B197" s="222" t="s">
        <v>4257</v>
      </c>
    </row>
    <row r="198" spans="1:2">
      <c r="A198" s="221" t="s">
        <v>4258</v>
      </c>
      <c r="B198" s="222" t="s">
        <v>4259</v>
      </c>
    </row>
    <row r="199" spans="1:2">
      <c r="A199" s="221" t="s">
        <v>4260</v>
      </c>
      <c r="B199" s="222" t="s">
        <v>4261</v>
      </c>
    </row>
    <row r="200" spans="1:2">
      <c r="A200" s="221" t="s">
        <v>4262</v>
      </c>
      <c r="B200" s="222" t="s">
        <v>4263</v>
      </c>
    </row>
    <row r="201" spans="1:2">
      <c r="A201" s="221" t="s">
        <v>4264</v>
      </c>
      <c r="B201" s="222" t="s">
        <v>4265</v>
      </c>
    </row>
    <row r="202" spans="1:2">
      <c r="A202" s="221" t="s">
        <v>4266</v>
      </c>
      <c r="B202" s="222" t="s">
        <v>4267</v>
      </c>
    </row>
    <row r="203" spans="1:2">
      <c r="A203" s="221" t="s">
        <v>4268</v>
      </c>
      <c r="B203" s="222" t="s">
        <v>4269</v>
      </c>
    </row>
    <row r="204" spans="1:2">
      <c r="A204" s="221" t="s">
        <v>4270</v>
      </c>
      <c r="B204" s="222" t="s">
        <v>4271</v>
      </c>
    </row>
    <row r="205" spans="1:2">
      <c r="A205" s="221" t="s">
        <v>4272</v>
      </c>
      <c r="B205" s="222" t="s">
        <v>4273</v>
      </c>
    </row>
    <row r="206" spans="1:2">
      <c r="A206" s="221" t="s">
        <v>4274</v>
      </c>
      <c r="B206" s="222" t="s">
        <v>4275</v>
      </c>
    </row>
    <row r="207" spans="1:2">
      <c r="A207" s="221" t="s">
        <v>4276</v>
      </c>
      <c r="B207" s="222" t="s">
        <v>4277</v>
      </c>
    </row>
    <row r="208" spans="1:2">
      <c r="A208" s="221" t="s">
        <v>4278</v>
      </c>
      <c r="B208" s="222" t="s">
        <v>4279</v>
      </c>
    </row>
    <row r="209" spans="1:2">
      <c r="A209" s="219" t="s">
        <v>129</v>
      </c>
      <c r="B209" s="220" t="s">
        <v>1299</v>
      </c>
    </row>
    <row r="210" spans="1:2">
      <c r="A210" s="221" t="s">
        <v>2061</v>
      </c>
      <c r="B210" s="222" t="s">
        <v>2062</v>
      </c>
    </row>
    <row r="211" spans="1:2">
      <c r="A211" s="221" t="s">
        <v>2063</v>
      </c>
      <c r="B211" s="222" t="s">
        <v>2064</v>
      </c>
    </row>
    <row r="212" spans="1:2">
      <c r="A212" s="221" t="s">
        <v>4280</v>
      </c>
      <c r="B212" s="222" t="s">
        <v>4281</v>
      </c>
    </row>
    <row r="213" spans="1:2">
      <c r="A213" s="221" t="s">
        <v>4282</v>
      </c>
      <c r="B213" s="222" t="s">
        <v>4283</v>
      </c>
    </row>
    <row r="214" spans="1:2">
      <c r="A214" s="221" t="s">
        <v>4284</v>
      </c>
      <c r="B214" s="222" t="s">
        <v>4285</v>
      </c>
    </row>
    <row r="215" spans="1:2">
      <c r="A215" s="221" t="s">
        <v>4286</v>
      </c>
      <c r="B215" s="222" t="s">
        <v>4287</v>
      </c>
    </row>
    <row r="216" spans="1:2">
      <c r="A216" s="221" t="s">
        <v>4288</v>
      </c>
      <c r="B216" s="222" t="s">
        <v>4289</v>
      </c>
    </row>
    <row r="217" spans="1:2">
      <c r="A217" s="221" t="s">
        <v>4290</v>
      </c>
      <c r="B217" s="222" t="s">
        <v>4291</v>
      </c>
    </row>
    <row r="218" spans="1:2">
      <c r="A218" s="221" t="s">
        <v>4292</v>
      </c>
      <c r="B218" s="222" t="s">
        <v>4293</v>
      </c>
    </row>
    <row r="219" spans="1:2">
      <c r="A219" s="221" t="s">
        <v>4294</v>
      </c>
      <c r="B219" s="222" t="s">
        <v>4295</v>
      </c>
    </row>
    <row r="220" spans="1:2">
      <c r="A220" s="221" t="s">
        <v>4296</v>
      </c>
      <c r="B220" s="222" t="s">
        <v>4297</v>
      </c>
    </row>
    <row r="221" spans="1:2">
      <c r="A221" s="221" t="s">
        <v>4298</v>
      </c>
      <c r="B221" s="222" t="s">
        <v>4299</v>
      </c>
    </row>
    <row r="222" spans="1:2">
      <c r="A222" s="221" t="s">
        <v>4300</v>
      </c>
      <c r="B222" s="222" t="s">
        <v>4301</v>
      </c>
    </row>
    <row r="223" spans="1:2">
      <c r="A223" s="219" t="s">
        <v>131</v>
      </c>
      <c r="B223" s="220" t="s">
        <v>1300</v>
      </c>
    </row>
    <row r="224" spans="1:2">
      <c r="A224" s="221" t="s">
        <v>694</v>
      </c>
      <c r="B224" s="222" t="s">
        <v>695</v>
      </c>
    </row>
    <row r="225" spans="1:2">
      <c r="A225" s="221" t="s">
        <v>696</v>
      </c>
      <c r="B225" s="222" t="s">
        <v>697</v>
      </c>
    </row>
    <row r="226" spans="1:2">
      <c r="A226" s="221" t="s">
        <v>1683</v>
      </c>
      <c r="B226" s="222" t="s">
        <v>1684</v>
      </c>
    </row>
    <row r="227" spans="1:2">
      <c r="A227" s="221" t="s">
        <v>1685</v>
      </c>
      <c r="B227" s="222" t="s">
        <v>1686</v>
      </c>
    </row>
    <row r="228" spans="1:2">
      <c r="A228" s="221" t="s">
        <v>1687</v>
      </c>
      <c r="B228" s="222" t="s">
        <v>1688</v>
      </c>
    </row>
    <row r="229" spans="1:2">
      <c r="A229" s="221" t="s">
        <v>4302</v>
      </c>
      <c r="B229" s="222" t="s">
        <v>4303</v>
      </c>
    </row>
    <row r="230" spans="1:2">
      <c r="A230" s="221" t="s">
        <v>1689</v>
      </c>
      <c r="B230" s="222" t="s">
        <v>1690</v>
      </c>
    </row>
    <row r="231" spans="1:2">
      <c r="A231" s="221" t="s">
        <v>1691</v>
      </c>
      <c r="B231" s="222" t="s">
        <v>1692</v>
      </c>
    </row>
    <row r="232" spans="1:2">
      <c r="A232" s="221" t="s">
        <v>4304</v>
      </c>
      <c r="B232" s="222" t="s">
        <v>4305</v>
      </c>
    </row>
    <row r="233" spans="1:2">
      <c r="A233" s="221" t="s">
        <v>1693</v>
      </c>
      <c r="B233" s="222" t="s">
        <v>1694</v>
      </c>
    </row>
    <row r="234" spans="1:2">
      <c r="A234" s="221" t="s">
        <v>2065</v>
      </c>
      <c r="B234" s="222" t="s">
        <v>2066</v>
      </c>
    </row>
    <row r="235" spans="1:2">
      <c r="A235" s="221" t="s">
        <v>2067</v>
      </c>
      <c r="B235" s="222" t="s">
        <v>745</v>
      </c>
    </row>
    <row r="236" spans="1:2">
      <c r="A236" s="221" t="s">
        <v>4306</v>
      </c>
      <c r="B236" s="222" t="s">
        <v>4307</v>
      </c>
    </row>
    <row r="237" spans="1:2">
      <c r="A237" s="221" t="s">
        <v>4308</v>
      </c>
      <c r="B237" s="222" t="s">
        <v>4309</v>
      </c>
    </row>
    <row r="238" spans="1:2">
      <c r="A238" s="221" t="s">
        <v>4310</v>
      </c>
      <c r="B238" s="222" t="s">
        <v>4311</v>
      </c>
    </row>
    <row r="239" spans="1:2">
      <c r="A239" s="221" t="s">
        <v>4312</v>
      </c>
      <c r="B239" s="222" t="s">
        <v>4313</v>
      </c>
    </row>
    <row r="240" spans="1:2">
      <c r="A240" s="221" t="s">
        <v>4314</v>
      </c>
      <c r="B240" s="222" t="s">
        <v>4315</v>
      </c>
    </row>
    <row r="241" spans="1:2">
      <c r="A241" s="221" t="s">
        <v>4316</v>
      </c>
      <c r="B241" s="222" t="s">
        <v>4317</v>
      </c>
    </row>
    <row r="242" spans="1:2">
      <c r="A242" s="221" t="s">
        <v>4318</v>
      </c>
      <c r="B242" s="222" t="s">
        <v>4309</v>
      </c>
    </row>
    <row r="243" spans="1:2">
      <c r="A243" s="221" t="s">
        <v>4319</v>
      </c>
      <c r="B243" s="222" t="s">
        <v>4320</v>
      </c>
    </row>
    <row r="244" spans="1:2">
      <c r="A244" s="221" t="s">
        <v>4321</v>
      </c>
      <c r="B244" s="222" t="s">
        <v>4322</v>
      </c>
    </row>
    <row r="245" spans="1:2">
      <c r="A245" s="221" t="s">
        <v>4323</v>
      </c>
      <c r="B245" s="222" t="s">
        <v>4324</v>
      </c>
    </row>
    <row r="246" spans="1:2">
      <c r="A246" s="221" t="s">
        <v>4325</v>
      </c>
      <c r="B246" s="222" t="s">
        <v>4326</v>
      </c>
    </row>
    <row r="247" spans="1:2">
      <c r="A247" s="221" t="s">
        <v>4327</v>
      </c>
      <c r="B247" s="222" t="s">
        <v>4328</v>
      </c>
    </row>
    <row r="248" spans="1:2">
      <c r="A248" s="221" t="s">
        <v>4329</v>
      </c>
      <c r="B248" s="222" t="s">
        <v>4330</v>
      </c>
    </row>
    <row r="249" spans="1:2">
      <c r="A249" s="221" t="s">
        <v>4331</v>
      </c>
      <c r="B249" s="222" t="s">
        <v>4332</v>
      </c>
    </row>
    <row r="250" spans="1:2">
      <c r="A250" s="221" t="s">
        <v>4333</v>
      </c>
      <c r="B250" s="222" t="s">
        <v>4334</v>
      </c>
    </row>
    <row r="251" spans="1:2">
      <c r="A251" s="219" t="s">
        <v>133</v>
      </c>
      <c r="B251" s="220" t="s">
        <v>1469</v>
      </c>
    </row>
    <row r="252" spans="1:2">
      <c r="A252" s="221" t="s">
        <v>698</v>
      </c>
      <c r="B252" s="222" t="s">
        <v>699</v>
      </c>
    </row>
    <row r="253" spans="1:2">
      <c r="A253" s="221" t="s">
        <v>700</v>
      </c>
      <c r="B253" s="222" t="s">
        <v>701</v>
      </c>
    </row>
    <row r="254" spans="1:2">
      <c r="A254" s="221" t="s">
        <v>702</v>
      </c>
      <c r="B254" s="222" t="s">
        <v>703</v>
      </c>
    </row>
    <row r="255" spans="1:2">
      <c r="A255" s="221" t="s">
        <v>704</v>
      </c>
      <c r="B255" s="222" t="s">
        <v>705</v>
      </c>
    </row>
    <row r="256" spans="1:2">
      <c r="A256" s="221" t="s">
        <v>706</v>
      </c>
      <c r="B256" s="222" t="s">
        <v>707</v>
      </c>
    </row>
    <row r="257" spans="1:2">
      <c r="A257" s="221" t="s">
        <v>708</v>
      </c>
      <c r="B257" s="222" t="s">
        <v>709</v>
      </c>
    </row>
    <row r="258" spans="1:2">
      <c r="A258" s="221" t="s">
        <v>710</v>
      </c>
      <c r="B258" s="222" t="s">
        <v>711</v>
      </c>
    </row>
    <row r="259" spans="1:2">
      <c r="A259" s="221" t="s">
        <v>4335</v>
      </c>
      <c r="B259" s="222" t="s">
        <v>4336</v>
      </c>
    </row>
    <row r="260" spans="1:2">
      <c r="A260" s="221" t="s">
        <v>4337</v>
      </c>
      <c r="B260" s="222" t="s">
        <v>4338</v>
      </c>
    </row>
    <row r="261" spans="1:2">
      <c r="A261" s="221" t="s">
        <v>712</v>
      </c>
      <c r="B261" s="222" t="s">
        <v>713</v>
      </c>
    </row>
    <row r="262" spans="1:2">
      <c r="A262" s="221" t="s">
        <v>714</v>
      </c>
      <c r="B262" s="222" t="s">
        <v>715</v>
      </c>
    </row>
    <row r="263" spans="1:2">
      <c r="A263" s="221" t="s">
        <v>716</v>
      </c>
      <c r="B263" s="222" t="s">
        <v>717</v>
      </c>
    </row>
    <row r="264" spans="1:2">
      <c r="A264" s="221" t="s">
        <v>718</v>
      </c>
      <c r="B264" s="222" t="s">
        <v>719</v>
      </c>
    </row>
    <row r="265" spans="1:2">
      <c r="A265" s="221" t="s">
        <v>720</v>
      </c>
      <c r="B265" s="222" t="s">
        <v>719</v>
      </c>
    </row>
    <row r="266" spans="1:2">
      <c r="A266" s="221" t="s">
        <v>1068</v>
      </c>
      <c r="B266" s="222" t="s">
        <v>1069</v>
      </c>
    </row>
    <row r="267" spans="1:2">
      <c r="A267" s="221" t="s">
        <v>1070</v>
      </c>
      <c r="B267" s="222" t="s">
        <v>1071</v>
      </c>
    </row>
    <row r="268" spans="1:2">
      <c r="A268" s="221" t="s">
        <v>1072</v>
      </c>
      <c r="B268" s="222" t="s">
        <v>1073</v>
      </c>
    </row>
    <row r="269" spans="1:2">
      <c r="A269" s="221" t="s">
        <v>1074</v>
      </c>
      <c r="B269" s="222" t="s">
        <v>1075</v>
      </c>
    </row>
    <row r="270" spans="1:2">
      <c r="A270" s="221" t="s">
        <v>1076</v>
      </c>
      <c r="B270" s="222" t="s">
        <v>1077</v>
      </c>
    </row>
    <row r="271" spans="1:2">
      <c r="A271" s="221" t="s">
        <v>1078</v>
      </c>
      <c r="B271" s="222" t="s">
        <v>1079</v>
      </c>
    </row>
    <row r="272" spans="1:2">
      <c r="A272" s="221" t="s">
        <v>1080</v>
      </c>
      <c r="B272" s="222" t="s">
        <v>1081</v>
      </c>
    </row>
    <row r="273" spans="1:2">
      <c r="A273" s="221" t="s">
        <v>1082</v>
      </c>
      <c r="B273" s="222" t="s">
        <v>1083</v>
      </c>
    </row>
    <row r="274" spans="1:2">
      <c r="A274" s="221" t="s">
        <v>1084</v>
      </c>
      <c r="B274" s="222" t="s">
        <v>1085</v>
      </c>
    </row>
    <row r="275" spans="1:2">
      <c r="A275" s="221" t="s">
        <v>1086</v>
      </c>
      <c r="B275" s="222" t="s">
        <v>1087</v>
      </c>
    </row>
    <row r="276" spans="1:2">
      <c r="A276" s="221" t="s">
        <v>1089</v>
      </c>
      <c r="B276" s="222" t="s">
        <v>1090</v>
      </c>
    </row>
    <row r="277" spans="1:2">
      <c r="A277" s="221" t="s">
        <v>1091</v>
      </c>
      <c r="B277" s="222" t="s">
        <v>1092</v>
      </c>
    </row>
    <row r="278" spans="1:2">
      <c r="A278" s="221" t="s">
        <v>1093</v>
      </c>
      <c r="B278" s="222" t="s">
        <v>1094</v>
      </c>
    </row>
    <row r="279" spans="1:2">
      <c r="A279" s="221" t="s">
        <v>1095</v>
      </c>
      <c r="B279" s="222" t="s">
        <v>1096</v>
      </c>
    </row>
    <row r="280" spans="1:2">
      <c r="A280" s="221" t="s">
        <v>1097</v>
      </c>
      <c r="B280" s="222" t="s">
        <v>1098</v>
      </c>
    </row>
    <row r="281" spans="1:2">
      <c r="A281" s="221" t="s">
        <v>1099</v>
      </c>
      <c r="B281" s="222" t="s">
        <v>1100</v>
      </c>
    </row>
    <row r="282" spans="1:2">
      <c r="A282" s="221" t="s">
        <v>1695</v>
      </c>
      <c r="B282" s="222" t="s">
        <v>1696</v>
      </c>
    </row>
    <row r="283" spans="1:2">
      <c r="A283" s="221" t="s">
        <v>1697</v>
      </c>
      <c r="B283" s="222" t="s">
        <v>1698</v>
      </c>
    </row>
    <row r="284" spans="1:2">
      <c r="A284" s="221" t="s">
        <v>1699</v>
      </c>
      <c r="B284" s="222" t="s">
        <v>1700</v>
      </c>
    </row>
    <row r="285" spans="1:2">
      <c r="A285" s="221" t="s">
        <v>1701</v>
      </c>
      <c r="B285" s="222" t="s">
        <v>1702</v>
      </c>
    </row>
    <row r="286" spans="1:2">
      <c r="A286" s="221" t="s">
        <v>1703</v>
      </c>
      <c r="B286" s="222" t="s">
        <v>1704</v>
      </c>
    </row>
    <row r="287" spans="1:2">
      <c r="A287" s="221" t="s">
        <v>1705</v>
      </c>
      <c r="B287" s="222" t="s">
        <v>1706</v>
      </c>
    </row>
    <row r="288" spans="1:2">
      <c r="A288" s="221" t="s">
        <v>1707</v>
      </c>
      <c r="B288" s="222" t="s">
        <v>1708</v>
      </c>
    </row>
    <row r="289" spans="1:2">
      <c r="A289" s="221" t="s">
        <v>1709</v>
      </c>
      <c r="B289" s="222" t="s">
        <v>1710</v>
      </c>
    </row>
    <row r="290" spans="1:2">
      <c r="A290" s="221" t="s">
        <v>1711</v>
      </c>
      <c r="B290" s="222" t="s">
        <v>1712</v>
      </c>
    </row>
    <row r="291" spans="1:2">
      <c r="A291" s="221" t="s">
        <v>1713</v>
      </c>
      <c r="B291" s="222" t="s">
        <v>1714</v>
      </c>
    </row>
    <row r="292" spans="1:2">
      <c r="A292" s="221" t="s">
        <v>1715</v>
      </c>
      <c r="B292" s="222" t="s">
        <v>1716</v>
      </c>
    </row>
    <row r="293" spans="1:2">
      <c r="A293" s="221" t="s">
        <v>1717</v>
      </c>
      <c r="B293" s="222" t="s">
        <v>1718</v>
      </c>
    </row>
    <row r="294" spans="1:2">
      <c r="A294" s="221" t="s">
        <v>1719</v>
      </c>
      <c r="B294" s="222" t="s">
        <v>1720</v>
      </c>
    </row>
    <row r="295" spans="1:2">
      <c r="A295" s="221" t="s">
        <v>1721</v>
      </c>
      <c r="B295" s="222" t="s">
        <v>1722</v>
      </c>
    </row>
    <row r="296" spans="1:2">
      <c r="A296" s="221" t="s">
        <v>1723</v>
      </c>
      <c r="B296" s="222" t="s">
        <v>1724</v>
      </c>
    </row>
    <row r="297" spans="1:2">
      <c r="A297" s="221" t="s">
        <v>1725</v>
      </c>
      <c r="B297" s="222" t="s">
        <v>1726</v>
      </c>
    </row>
    <row r="298" spans="1:2">
      <c r="A298" s="221" t="s">
        <v>1727</v>
      </c>
      <c r="B298" s="222" t="s">
        <v>1728</v>
      </c>
    </row>
    <row r="299" spans="1:2">
      <c r="A299" s="221" t="s">
        <v>1729</v>
      </c>
      <c r="B299" s="222" t="s">
        <v>1730</v>
      </c>
    </row>
    <row r="300" spans="1:2">
      <c r="A300" s="221" t="s">
        <v>1731</v>
      </c>
      <c r="B300" s="222" t="s">
        <v>1732</v>
      </c>
    </row>
    <row r="301" spans="1:2">
      <c r="A301" s="221" t="s">
        <v>1733</v>
      </c>
      <c r="B301" s="222" t="s">
        <v>1734</v>
      </c>
    </row>
    <row r="302" spans="1:2">
      <c r="A302" s="221" t="s">
        <v>1735</v>
      </c>
      <c r="B302" s="222" t="s">
        <v>1736</v>
      </c>
    </row>
    <row r="303" spans="1:2">
      <c r="A303" s="221" t="s">
        <v>1737</v>
      </c>
      <c r="B303" s="222" t="s">
        <v>1738</v>
      </c>
    </row>
    <row r="304" spans="1:2">
      <c r="A304" s="221" t="s">
        <v>1739</v>
      </c>
      <c r="B304" s="222" t="s">
        <v>1740</v>
      </c>
    </row>
    <row r="305" spans="1:2">
      <c r="A305" s="221" t="s">
        <v>1741</v>
      </c>
      <c r="B305" s="222" t="s">
        <v>1742</v>
      </c>
    </row>
    <row r="306" spans="1:2">
      <c r="A306" s="221" t="s">
        <v>1743</v>
      </c>
      <c r="B306" s="222" t="s">
        <v>1744</v>
      </c>
    </row>
    <row r="307" spans="1:2">
      <c r="A307" s="221" t="s">
        <v>1745</v>
      </c>
      <c r="B307" s="222" t="s">
        <v>1746</v>
      </c>
    </row>
    <row r="308" spans="1:2">
      <c r="A308" s="221" t="s">
        <v>1747</v>
      </c>
      <c r="B308" s="222" t="s">
        <v>743</v>
      </c>
    </row>
    <row r="309" spans="1:2">
      <c r="A309" s="221" t="s">
        <v>1748</v>
      </c>
      <c r="B309" s="222" t="s">
        <v>958</v>
      </c>
    </row>
    <row r="310" spans="1:2">
      <c r="A310" s="221" t="s">
        <v>1749</v>
      </c>
      <c r="B310" s="222" t="s">
        <v>1750</v>
      </c>
    </row>
    <row r="311" spans="1:2">
      <c r="A311" s="221" t="s">
        <v>1751</v>
      </c>
      <c r="B311" s="222" t="s">
        <v>1752</v>
      </c>
    </row>
    <row r="312" spans="1:2">
      <c r="A312" s="221" t="s">
        <v>1753</v>
      </c>
      <c r="B312" s="222" t="s">
        <v>1754</v>
      </c>
    </row>
    <row r="313" spans="1:2">
      <c r="A313" s="221" t="s">
        <v>2068</v>
      </c>
      <c r="B313" s="222" t="s">
        <v>2069</v>
      </c>
    </row>
    <row r="314" spans="1:2">
      <c r="A314" s="221" t="s">
        <v>2070</v>
      </c>
      <c r="B314" s="222" t="s">
        <v>2071</v>
      </c>
    </row>
    <row r="315" spans="1:2">
      <c r="A315" s="221" t="s">
        <v>2072</v>
      </c>
      <c r="B315" s="222" t="s">
        <v>2073</v>
      </c>
    </row>
    <row r="316" spans="1:2">
      <c r="A316" s="221" t="s">
        <v>2074</v>
      </c>
      <c r="B316" s="222" t="s">
        <v>2075</v>
      </c>
    </row>
    <row r="317" spans="1:2">
      <c r="A317" s="221" t="s">
        <v>2076</v>
      </c>
      <c r="B317" s="222" t="s">
        <v>2077</v>
      </c>
    </row>
    <row r="318" spans="1:2">
      <c r="A318" s="221" t="s">
        <v>2078</v>
      </c>
      <c r="B318" s="222" t="s">
        <v>2079</v>
      </c>
    </row>
    <row r="319" spans="1:2">
      <c r="A319" s="221" t="s">
        <v>2080</v>
      </c>
      <c r="B319" s="222" t="s">
        <v>2081</v>
      </c>
    </row>
    <row r="320" spans="1:2">
      <c r="A320" s="221" t="s">
        <v>2082</v>
      </c>
      <c r="B320" s="222" t="s">
        <v>2083</v>
      </c>
    </row>
    <row r="321" spans="1:2">
      <c r="A321" s="221" t="s">
        <v>2084</v>
      </c>
      <c r="B321" s="222" t="s">
        <v>2085</v>
      </c>
    </row>
    <row r="322" spans="1:2">
      <c r="A322" s="221" t="s">
        <v>2086</v>
      </c>
      <c r="B322" s="222" t="s">
        <v>2087</v>
      </c>
    </row>
    <row r="323" spans="1:2">
      <c r="A323" s="221" t="s">
        <v>2088</v>
      </c>
      <c r="B323" s="222" t="s">
        <v>2089</v>
      </c>
    </row>
    <row r="324" spans="1:2">
      <c r="A324" s="221" t="s">
        <v>2090</v>
      </c>
      <c r="B324" s="222" t="s">
        <v>2091</v>
      </c>
    </row>
    <row r="325" spans="1:2">
      <c r="A325" s="221" t="s">
        <v>2092</v>
      </c>
      <c r="B325" s="222" t="s">
        <v>2093</v>
      </c>
    </row>
    <row r="326" spans="1:2">
      <c r="A326" s="221" t="s">
        <v>2094</v>
      </c>
      <c r="B326" s="222" t="s">
        <v>2095</v>
      </c>
    </row>
    <row r="327" spans="1:2">
      <c r="A327" s="221" t="s">
        <v>2097</v>
      </c>
      <c r="B327" s="222" t="s">
        <v>2098</v>
      </c>
    </row>
    <row r="328" spans="1:2">
      <c r="A328" s="221" t="s">
        <v>4339</v>
      </c>
      <c r="B328" s="222" t="s">
        <v>4340</v>
      </c>
    </row>
    <row r="329" spans="1:2">
      <c r="A329" s="221" t="s">
        <v>4341</v>
      </c>
      <c r="B329" s="222" t="s">
        <v>4342</v>
      </c>
    </row>
    <row r="330" spans="1:2">
      <c r="A330" s="221" t="s">
        <v>4343</v>
      </c>
      <c r="B330" s="222" t="s">
        <v>1090</v>
      </c>
    </row>
    <row r="331" spans="1:2">
      <c r="A331" s="221" t="s">
        <v>4344</v>
      </c>
      <c r="B331" s="222" t="s">
        <v>4345</v>
      </c>
    </row>
    <row r="332" spans="1:2">
      <c r="A332" s="221" t="s">
        <v>4346</v>
      </c>
      <c r="B332" s="222" t="s">
        <v>1805</v>
      </c>
    </row>
    <row r="333" spans="1:2">
      <c r="A333" s="221" t="s">
        <v>4347</v>
      </c>
      <c r="B333" s="222" t="s">
        <v>4348</v>
      </c>
    </row>
    <row r="334" spans="1:2">
      <c r="A334" s="221" t="s">
        <v>4349</v>
      </c>
      <c r="B334" s="222" t="s">
        <v>4350</v>
      </c>
    </row>
    <row r="335" spans="1:2">
      <c r="A335" s="221" t="s">
        <v>4351</v>
      </c>
      <c r="B335" s="222" t="s">
        <v>4352</v>
      </c>
    </row>
    <row r="336" spans="1:2">
      <c r="A336" s="221" t="s">
        <v>4353</v>
      </c>
      <c r="B336" s="222" t="s">
        <v>4354</v>
      </c>
    </row>
    <row r="337" spans="1:2">
      <c r="A337" s="221" t="s">
        <v>4355</v>
      </c>
      <c r="B337" s="222" t="s">
        <v>4356</v>
      </c>
    </row>
    <row r="338" spans="1:2">
      <c r="A338" s="221" t="s">
        <v>4357</v>
      </c>
      <c r="B338" s="222" t="s">
        <v>2096</v>
      </c>
    </row>
    <row r="339" spans="1:2">
      <c r="A339" s="221" t="s">
        <v>4358</v>
      </c>
      <c r="B339" s="222" t="s">
        <v>4359</v>
      </c>
    </row>
    <row r="340" spans="1:2">
      <c r="A340" s="221" t="s">
        <v>4360</v>
      </c>
      <c r="B340" s="222" t="s">
        <v>4361</v>
      </c>
    </row>
    <row r="341" spans="1:2">
      <c r="A341" s="221" t="s">
        <v>4362</v>
      </c>
      <c r="B341" s="222" t="s">
        <v>4363</v>
      </c>
    </row>
    <row r="342" spans="1:2">
      <c r="A342" s="221" t="s">
        <v>4364</v>
      </c>
      <c r="B342" s="222" t="s">
        <v>4365</v>
      </c>
    </row>
    <row r="343" spans="1:2">
      <c r="A343" s="221" t="s">
        <v>4366</v>
      </c>
      <c r="B343" s="222" t="s">
        <v>4367</v>
      </c>
    </row>
    <row r="344" spans="1:2">
      <c r="A344" s="221" t="s">
        <v>4368</v>
      </c>
      <c r="B344" s="222" t="s">
        <v>4369</v>
      </c>
    </row>
    <row r="345" spans="1:2">
      <c r="A345" s="221" t="s">
        <v>4370</v>
      </c>
      <c r="B345" s="222" t="s">
        <v>4371</v>
      </c>
    </row>
    <row r="346" spans="1:2">
      <c r="A346" s="221" t="s">
        <v>4372</v>
      </c>
      <c r="B346" s="222" t="s">
        <v>4373</v>
      </c>
    </row>
    <row r="347" spans="1:2">
      <c r="A347" s="219" t="s">
        <v>137</v>
      </c>
      <c r="B347" s="220" t="s">
        <v>1470</v>
      </c>
    </row>
    <row r="348" spans="1:2">
      <c r="A348" s="221" t="s">
        <v>721</v>
      </c>
      <c r="B348" s="222" t="s">
        <v>722</v>
      </c>
    </row>
    <row r="349" spans="1:2">
      <c r="A349" s="221" t="s">
        <v>723</v>
      </c>
      <c r="B349" s="222" t="s">
        <v>724</v>
      </c>
    </row>
    <row r="350" spans="1:2">
      <c r="A350" s="221" t="s">
        <v>725</v>
      </c>
      <c r="B350" s="222" t="s">
        <v>726</v>
      </c>
    </row>
    <row r="351" spans="1:2">
      <c r="A351" s="221" t="s">
        <v>727</v>
      </c>
      <c r="B351" s="222" t="s">
        <v>728</v>
      </c>
    </row>
    <row r="352" spans="1:2">
      <c r="A352" s="221" t="s">
        <v>4374</v>
      </c>
      <c r="B352" s="222" t="s">
        <v>4375</v>
      </c>
    </row>
    <row r="353" spans="1:2">
      <c r="A353" s="221" t="s">
        <v>729</v>
      </c>
      <c r="B353" s="222" t="s">
        <v>730</v>
      </c>
    </row>
    <row r="354" spans="1:2">
      <c r="A354" s="221" t="s">
        <v>731</v>
      </c>
      <c r="B354" s="222" t="s">
        <v>732</v>
      </c>
    </row>
    <row r="355" spans="1:2">
      <c r="A355" s="221" t="s">
        <v>4376</v>
      </c>
      <c r="B355" s="222" t="s">
        <v>4377</v>
      </c>
    </row>
    <row r="356" spans="1:2">
      <c r="A356" s="221" t="s">
        <v>4378</v>
      </c>
      <c r="B356" s="222" t="s">
        <v>4379</v>
      </c>
    </row>
    <row r="357" spans="1:2">
      <c r="A357" s="221" t="s">
        <v>733</v>
      </c>
      <c r="B357" s="222" t="s">
        <v>734</v>
      </c>
    </row>
    <row r="358" spans="1:2">
      <c r="A358" s="221" t="s">
        <v>1101</v>
      </c>
      <c r="B358" s="222" t="s">
        <v>1102</v>
      </c>
    </row>
    <row r="359" spans="1:2">
      <c r="A359" s="221" t="s">
        <v>1103</v>
      </c>
      <c r="B359" s="222" t="s">
        <v>1104</v>
      </c>
    </row>
    <row r="360" spans="1:2">
      <c r="A360" s="221" t="s">
        <v>1105</v>
      </c>
      <c r="B360" s="222" t="s">
        <v>1106</v>
      </c>
    </row>
    <row r="361" spans="1:2">
      <c r="A361" s="221" t="s">
        <v>1107</v>
      </c>
      <c r="B361" s="222" t="s">
        <v>1108</v>
      </c>
    </row>
    <row r="362" spans="1:2">
      <c r="A362" s="221" t="s">
        <v>1109</v>
      </c>
      <c r="B362" s="222" t="s">
        <v>1110</v>
      </c>
    </row>
    <row r="363" spans="1:2">
      <c r="A363" s="221" t="s">
        <v>1111</v>
      </c>
      <c r="B363" s="222" t="s">
        <v>1112</v>
      </c>
    </row>
    <row r="364" spans="1:2">
      <c r="A364" s="221" t="s">
        <v>1113</v>
      </c>
      <c r="B364" s="222" t="s">
        <v>1114</v>
      </c>
    </row>
    <row r="365" spans="1:2">
      <c r="A365" s="221" t="s">
        <v>1115</v>
      </c>
      <c r="B365" s="222" t="s">
        <v>1116</v>
      </c>
    </row>
    <row r="366" spans="1:2">
      <c r="A366" s="221" t="s">
        <v>1117</v>
      </c>
      <c r="B366" s="222" t="s">
        <v>1118</v>
      </c>
    </row>
    <row r="367" spans="1:2">
      <c r="A367" s="221" t="s">
        <v>1119</v>
      </c>
      <c r="B367" s="222" t="s">
        <v>1120</v>
      </c>
    </row>
    <row r="368" spans="1:2">
      <c r="A368" s="221" t="s">
        <v>1121</v>
      </c>
      <c r="B368" s="222" t="s">
        <v>1122</v>
      </c>
    </row>
    <row r="369" spans="1:2">
      <c r="A369" s="221" t="s">
        <v>1123</v>
      </c>
      <c r="B369" s="222" t="s">
        <v>1124</v>
      </c>
    </row>
    <row r="370" spans="1:2">
      <c r="A370" s="221" t="s">
        <v>1125</v>
      </c>
      <c r="B370" s="222" t="s">
        <v>1126</v>
      </c>
    </row>
    <row r="371" spans="1:2">
      <c r="A371" s="221" t="s">
        <v>1127</v>
      </c>
      <c r="B371" s="222" t="s">
        <v>1128</v>
      </c>
    </row>
    <row r="372" spans="1:2">
      <c r="A372" s="221" t="s">
        <v>1129</v>
      </c>
      <c r="B372" s="222" t="s">
        <v>1130</v>
      </c>
    </row>
    <row r="373" spans="1:2">
      <c r="A373" s="221" t="s">
        <v>1131</v>
      </c>
      <c r="B373" s="222" t="s">
        <v>1132</v>
      </c>
    </row>
    <row r="374" spans="1:2">
      <c r="A374" s="221" t="s">
        <v>1133</v>
      </c>
      <c r="B374" s="222" t="s">
        <v>1134</v>
      </c>
    </row>
    <row r="375" spans="1:2">
      <c r="A375" s="221" t="s">
        <v>1135</v>
      </c>
      <c r="B375" s="222" t="s">
        <v>1136</v>
      </c>
    </row>
    <row r="376" spans="1:2">
      <c r="A376" s="221" t="s">
        <v>1137</v>
      </c>
      <c r="B376" s="222" t="s">
        <v>1138</v>
      </c>
    </row>
    <row r="377" spans="1:2">
      <c r="A377" s="221" t="s">
        <v>1139</v>
      </c>
      <c r="B377" s="222" t="s">
        <v>1140</v>
      </c>
    </row>
    <row r="378" spans="1:2">
      <c r="A378" s="221" t="s">
        <v>1141</v>
      </c>
      <c r="B378" s="222" t="s">
        <v>1142</v>
      </c>
    </row>
    <row r="379" spans="1:2">
      <c r="A379" s="221" t="s">
        <v>1143</v>
      </c>
      <c r="B379" s="222" t="s">
        <v>1144</v>
      </c>
    </row>
    <row r="380" spans="1:2">
      <c r="A380" s="221" t="s">
        <v>1145</v>
      </c>
      <c r="B380" s="222" t="s">
        <v>1146</v>
      </c>
    </row>
    <row r="381" spans="1:2">
      <c r="A381" s="221" t="s">
        <v>1147</v>
      </c>
      <c r="B381" s="222" t="s">
        <v>1148</v>
      </c>
    </row>
    <row r="382" spans="1:2">
      <c r="A382" s="221" t="s">
        <v>1755</v>
      </c>
      <c r="B382" s="222" t="s">
        <v>1756</v>
      </c>
    </row>
    <row r="383" spans="1:2">
      <c r="A383" s="221" t="s">
        <v>1757</v>
      </c>
      <c r="B383" s="222" t="s">
        <v>1758</v>
      </c>
    </row>
    <row r="384" spans="1:2">
      <c r="A384" s="221" t="s">
        <v>1759</v>
      </c>
      <c r="B384" s="222" t="s">
        <v>1760</v>
      </c>
    </row>
    <row r="385" spans="1:2">
      <c r="A385" s="221" t="s">
        <v>1761</v>
      </c>
      <c r="B385" s="222" t="s">
        <v>1762</v>
      </c>
    </row>
    <row r="386" spans="1:2">
      <c r="A386" s="221" t="s">
        <v>1763</v>
      </c>
      <c r="B386" s="222" t="s">
        <v>1764</v>
      </c>
    </row>
    <row r="387" spans="1:2">
      <c r="A387" s="221" t="s">
        <v>1765</v>
      </c>
      <c r="B387" s="222" t="s">
        <v>1766</v>
      </c>
    </row>
    <row r="388" spans="1:2">
      <c r="A388" s="221" t="s">
        <v>1767</v>
      </c>
      <c r="B388" s="222" t="s">
        <v>1768</v>
      </c>
    </row>
    <row r="389" spans="1:2">
      <c r="A389" s="221" t="s">
        <v>1769</v>
      </c>
      <c r="B389" s="222" t="s">
        <v>1770</v>
      </c>
    </row>
    <row r="390" spans="1:2">
      <c r="A390" s="221" t="s">
        <v>1771</v>
      </c>
      <c r="B390" s="222" t="s">
        <v>1772</v>
      </c>
    </row>
    <row r="391" spans="1:2">
      <c r="A391" s="221" t="s">
        <v>1773</v>
      </c>
      <c r="B391" s="222" t="s">
        <v>1774</v>
      </c>
    </row>
    <row r="392" spans="1:2">
      <c r="A392" s="221" t="s">
        <v>1775</v>
      </c>
      <c r="B392" s="222" t="s">
        <v>1776</v>
      </c>
    </row>
    <row r="393" spans="1:2">
      <c r="A393" s="221" t="s">
        <v>1777</v>
      </c>
      <c r="B393" s="222" t="s">
        <v>1778</v>
      </c>
    </row>
    <row r="394" spans="1:2">
      <c r="A394" s="221" t="s">
        <v>1779</v>
      </c>
      <c r="B394" s="222" t="s">
        <v>1780</v>
      </c>
    </row>
    <row r="395" spans="1:2">
      <c r="A395" s="221" t="s">
        <v>1781</v>
      </c>
      <c r="B395" s="222" t="s">
        <v>1782</v>
      </c>
    </row>
    <row r="396" spans="1:2">
      <c r="A396" s="221" t="s">
        <v>1783</v>
      </c>
      <c r="B396" s="222" t="s">
        <v>1784</v>
      </c>
    </row>
    <row r="397" spans="1:2">
      <c r="A397" s="221" t="s">
        <v>1785</v>
      </c>
      <c r="B397" s="222" t="s">
        <v>1786</v>
      </c>
    </row>
    <row r="398" spans="1:2">
      <c r="A398" s="221" t="s">
        <v>1787</v>
      </c>
      <c r="B398" s="222" t="s">
        <v>1788</v>
      </c>
    </row>
    <row r="399" spans="1:2">
      <c r="A399" s="221" t="s">
        <v>1789</v>
      </c>
      <c r="B399" s="222" t="s">
        <v>1790</v>
      </c>
    </row>
    <row r="400" spans="1:2">
      <c r="A400" s="221" t="s">
        <v>1791</v>
      </c>
      <c r="B400" s="222" t="s">
        <v>1792</v>
      </c>
    </row>
    <row r="401" spans="1:2">
      <c r="A401" s="221" t="s">
        <v>1793</v>
      </c>
      <c r="B401" s="222" t="s">
        <v>1794</v>
      </c>
    </row>
    <row r="402" spans="1:2">
      <c r="A402" s="221" t="s">
        <v>1795</v>
      </c>
      <c r="B402" s="222" t="s">
        <v>1796</v>
      </c>
    </row>
    <row r="403" spans="1:2">
      <c r="A403" s="221" t="s">
        <v>1797</v>
      </c>
      <c r="B403" s="222" t="s">
        <v>1798</v>
      </c>
    </row>
    <row r="404" spans="1:2">
      <c r="A404" s="221" t="s">
        <v>1799</v>
      </c>
      <c r="B404" s="222" t="s">
        <v>1800</v>
      </c>
    </row>
    <row r="405" spans="1:2">
      <c r="A405" s="221" t="s">
        <v>1801</v>
      </c>
      <c r="B405" s="222" t="s">
        <v>1802</v>
      </c>
    </row>
    <row r="406" spans="1:2">
      <c r="A406" s="221" t="s">
        <v>1803</v>
      </c>
      <c r="B406" s="222" t="s">
        <v>1804</v>
      </c>
    </row>
    <row r="407" spans="1:2">
      <c r="A407" s="221" t="s">
        <v>1806</v>
      </c>
      <c r="B407" s="222" t="s">
        <v>1807</v>
      </c>
    </row>
    <row r="408" spans="1:2">
      <c r="A408" s="221" t="s">
        <v>1808</v>
      </c>
      <c r="B408" s="222" t="s">
        <v>1809</v>
      </c>
    </row>
    <row r="409" spans="1:2">
      <c r="A409" s="221" t="s">
        <v>1810</v>
      </c>
      <c r="B409" s="222" t="s">
        <v>1811</v>
      </c>
    </row>
    <row r="410" spans="1:2">
      <c r="A410" s="221" t="s">
        <v>1812</v>
      </c>
      <c r="B410" s="222" t="s">
        <v>1813</v>
      </c>
    </row>
    <row r="411" spans="1:2">
      <c r="A411" s="221" t="s">
        <v>1814</v>
      </c>
      <c r="B411" s="222" t="s">
        <v>1815</v>
      </c>
    </row>
    <row r="412" spans="1:2">
      <c r="A412" s="221" t="s">
        <v>1816</v>
      </c>
      <c r="B412" s="222" t="s">
        <v>1817</v>
      </c>
    </row>
    <row r="413" spans="1:2">
      <c r="A413" s="221" t="s">
        <v>1818</v>
      </c>
      <c r="B413" s="222" t="s">
        <v>1819</v>
      </c>
    </row>
    <row r="414" spans="1:2">
      <c r="A414" s="221" t="s">
        <v>1820</v>
      </c>
      <c r="B414" s="222" t="s">
        <v>1821</v>
      </c>
    </row>
    <row r="415" spans="1:2">
      <c r="A415" s="221" t="s">
        <v>1822</v>
      </c>
      <c r="B415" s="222" t="s">
        <v>1823</v>
      </c>
    </row>
    <row r="416" spans="1:2">
      <c r="A416" s="221" t="s">
        <v>1824</v>
      </c>
      <c r="B416" s="222" t="s">
        <v>1825</v>
      </c>
    </row>
    <row r="417" spans="1:2">
      <c r="A417" s="221" t="s">
        <v>1826</v>
      </c>
      <c r="B417" s="222" t="s">
        <v>1827</v>
      </c>
    </row>
    <row r="418" spans="1:2">
      <c r="A418" s="221" t="s">
        <v>1828</v>
      </c>
      <c r="B418" s="222" t="s">
        <v>1829</v>
      </c>
    </row>
    <row r="419" spans="1:2">
      <c r="A419" s="221" t="s">
        <v>1831</v>
      </c>
      <c r="B419" s="222" t="s">
        <v>1832</v>
      </c>
    </row>
    <row r="420" spans="1:2">
      <c r="A420" s="221" t="s">
        <v>1833</v>
      </c>
      <c r="B420" s="222" t="s">
        <v>1834</v>
      </c>
    </row>
    <row r="421" spans="1:2">
      <c r="A421" s="221" t="s">
        <v>1835</v>
      </c>
      <c r="B421" s="222" t="s">
        <v>1836</v>
      </c>
    </row>
    <row r="422" spans="1:2">
      <c r="A422" s="221" t="s">
        <v>1837</v>
      </c>
      <c r="B422" s="222" t="s">
        <v>1838</v>
      </c>
    </row>
    <row r="423" spans="1:2">
      <c r="A423" s="221" t="s">
        <v>1839</v>
      </c>
      <c r="B423" s="222" t="s">
        <v>1840</v>
      </c>
    </row>
    <row r="424" spans="1:2">
      <c r="A424" s="221" t="s">
        <v>1841</v>
      </c>
      <c r="B424" s="222" t="s">
        <v>1842</v>
      </c>
    </row>
    <row r="425" spans="1:2">
      <c r="A425" s="221" t="s">
        <v>1843</v>
      </c>
      <c r="B425" s="222" t="s">
        <v>1844</v>
      </c>
    </row>
    <row r="426" spans="1:2">
      <c r="A426" s="221" t="s">
        <v>1845</v>
      </c>
      <c r="B426" s="222" t="s">
        <v>1846</v>
      </c>
    </row>
    <row r="427" spans="1:2">
      <c r="A427" s="221" t="s">
        <v>1847</v>
      </c>
      <c r="B427" s="222" t="s">
        <v>1848</v>
      </c>
    </row>
    <row r="428" spans="1:2">
      <c r="A428" s="221" t="s">
        <v>1849</v>
      </c>
      <c r="B428" s="222" t="s">
        <v>1850</v>
      </c>
    </row>
    <row r="429" spans="1:2">
      <c r="A429" s="221" t="s">
        <v>1851</v>
      </c>
      <c r="B429" s="222" t="s">
        <v>1852</v>
      </c>
    </row>
    <row r="430" spans="1:2">
      <c r="A430" s="221" t="s">
        <v>1853</v>
      </c>
      <c r="B430" s="222" t="s">
        <v>1854</v>
      </c>
    </row>
    <row r="431" spans="1:2">
      <c r="A431" s="221" t="s">
        <v>1855</v>
      </c>
      <c r="B431" s="222" t="s">
        <v>1856</v>
      </c>
    </row>
    <row r="432" spans="1:2">
      <c r="A432" s="221" t="s">
        <v>1857</v>
      </c>
      <c r="B432" s="222" t="s">
        <v>1858</v>
      </c>
    </row>
    <row r="433" spans="1:2">
      <c r="A433" s="221" t="s">
        <v>1859</v>
      </c>
      <c r="B433" s="222" t="s">
        <v>1860</v>
      </c>
    </row>
    <row r="434" spans="1:2">
      <c r="A434" s="221" t="s">
        <v>1861</v>
      </c>
      <c r="B434" s="222" t="s">
        <v>1862</v>
      </c>
    </row>
    <row r="435" spans="1:2">
      <c r="A435" s="221" t="s">
        <v>1863</v>
      </c>
      <c r="B435" s="222" t="s">
        <v>1864</v>
      </c>
    </row>
    <row r="436" spans="1:2">
      <c r="A436" s="221" t="s">
        <v>1865</v>
      </c>
      <c r="B436" s="222" t="s">
        <v>1866</v>
      </c>
    </row>
    <row r="437" spans="1:2">
      <c r="A437" s="221" t="s">
        <v>1867</v>
      </c>
      <c r="B437" s="222" t="s">
        <v>1868</v>
      </c>
    </row>
    <row r="438" spans="1:2">
      <c r="A438" s="221" t="s">
        <v>1869</v>
      </c>
      <c r="B438" s="222" t="s">
        <v>1870</v>
      </c>
    </row>
    <row r="439" spans="1:2">
      <c r="A439" s="221" t="s">
        <v>1871</v>
      </c>
      <c r="B439" s="222" t="s">
        <v>1872</v>
      </c>
    </row>
    <row r="440" spans="1:2">
      <c r="A440" s="221" t="s">
        <v>1873</v>
      </c>
      <c r="B440" s="222" t="s">
        <v>1874</v>
      </c>
    </row>
    <row r="441" spans="1:2">
      <c r="A441" s="221" t="s">
        <v>1875</v>
      </c>
      <c r="B441" s="222" t="s">
        <v>1876</v>
      </c>
    </row>
    <row r="442" spans="1:2">
      <c r="A442" s="221" t="s">
        <v>1877</v>
      </c>
      <c r="B442" s="222" t="s">
        <v>1878</v>
      </c>
    </row>
    <row r="443" spans="1:2">
      <c r="A443" s="221" t="s">
        <v>1879</v>
      </c>
      <c r="B443" s="222" t="s">
        <v>1880</v>
      </c>
    </row>
    <row r="444" spans="1:2">
      <c r="A444" s="221" t="s">
        <v>1881</v>
      </c>
      <c r="B444" s="222" t="s">
        <v>1882</v>
      </c>
    </row>
    <row r="445" spans="1:2">
      <c r="A445" s="221" t="s">
        <v>1883</v>
      </c>
      <c r="B445" s="222" t="s">
        <v>1884</v>
      </c>
    </row>
    <row r="446" spans="1:2">
      <c r="A446" s="221" t="s">
        <v>1885</v>
      </c>
      <c r="B446" s="222" t="s">
        <v>1886</v>
      </c>
    </row>
    <row r="447" spans="1:2">
      <c r="A447" s="221" t="s">
        <v>1887</v>
      </c>
      <c r="B447" s="222" t="s">
        <v>1888</v>
      </c>
    </row>
    <row r="448" spans="1:2">
      <c r="A448" s="221" t="s">
        <v>1889</v>
      </c>
      <c r="B448" s="222" t="s">
        <v>1890</v>
      </c>
    </row>
    <row r="449" spans="1:2">
      <c r="A449" s="221" t="s">
        <v>1891</v>
      </c>
      <c r="B449" s="222" t="s">
        <v>1892</v>
      </c>
    </row>
    <row r="450" spans="1:2">
      <c r="A450" s="221" t="s">
        <v>1893</v>
      </c>
      <c r="B450" s="222" t="s">
        <v>1894</v>
      </c>
    </row>
    <row r="451" spans="1:2">
      <c r="A451" s="221" t="s">
        <v>1895</v>
      </c>
      <c r="B451" s="222" t="s">
        <v>1896</v>
      </c>
    </row>
    <row r="452" spans="1:2">
      <c r="A452" s="221" t="s">
        <v>1897</v>
      </c>
      <c r="B452" s="222" t="s">
        <v>1898</v>
      </c>
    </row>
    <row r="453" spans="1:2">
      <c r="A453" s="221" t="s">
        <v>1899</v>
      </c>
      <c r="B453" s="222" t="s">
        <v>1900</v>
      </c>
    </row>
    <row r="454" spans="1:2">
      <c r="A454" s="221" t="s">
        <v>1901</v>
      </c>
      <c r="B454" s="222" t="s">
        <v>1902</v>
      </c>
    </row>
    <row r="455" spans="1:2">
      <c r="A455" s="221" t="s">
        <v>1903</v>
      </c>
      <c r="B455" s="222" t="s">
        <v>1904</v>
      </c>
    </row>
    <row r="456" spans="1:2">
      <c r="A456" s="221" t="s">
        <v>1905</v>
      </c>
      <c r="B456" s="222" t="s">
        <v>1906</v>
      </c>
    </row>
    <row r="457" spans="1:2">
      <c r="A457" s="221" t="s">
        <v>1907</v>
      </c>
      <c r="B457" s="222" t="s">
        <v>1726</v>
      </c>
    </row>
    <row r="458" spans="1:2">
      <c r="A458" s="221" t="s">
        <v>1908</v>
      </c>
      <c r="B458" s="222" t="s">
        <v>1909</v>
      </c>
    </row>
    <row r="459" spans="1:2">
      <c r="A459" s="221" t="s">
        <v>1910</v>
      </c>
      <c r="B459" s="222" t="s">
        <v>1911</v>
      </c>
    </row>
    <row r="460" spans="1:2">
      <c r="A460" s="221" t="s">
        <v>1912</v>
      </c>
      <c r="B460" s="222" t="s">
        <v>1913</v>
      </c>
    </row>
    <row r="461" spans="1:2">
      <c r="A461" s="221" t="s">
        <v>1914</v>
      </c>
      <c r="B461" s="222" t="s">
        <v>1915</v>
      </c>
    </row>
    <row r="462" spans="1:2">
      <c r="A462" s="221" t="s">
        <v>1916</v>
      </c>
      <c r="B462" s="222" t="s">
        <v>1917</v>
      </c>
    </row>
    <row r="463" spans="1:2">
      <c r="A463" s="221" t="s">
        <v>1918</v>
      </c>
      <c r="B463" s="222" t="s">
        <v>1919</v>
      </c>
    </row>
    <row r="464" spans="1:2">
      <c r="A464" s="221" t="s">
        <v>1920</v>
      </c>
      <c r="B464" s="222" t="s">
        <v>1921</v>
      </c>
    </row>
    <row r="465" spans="1:2">
      <c r="A465" s="221" t="s">
        <v>1922</v>
      </c>
      <c r="B465" s="222" t="s">
        <v>1923</v>
      </c>
    </row>
    <row r="466" spans="1:2">
      <c r="A466" s="221" t="s">
        <v>1924</v>
      </c>
      <c r="B466" s="222" t="s">
        <v>1925</v>
      </c>
    </row>
    <row r="467" spans="1:2">
      <c r="A467" s="221" t="s">
        <v>1926</v>
      </c>
      <c r="B467" s="222" t="s">
        <v>1927</v>
      </c>
    </row>
    <row r="468" spans="1:2">
      <c r="A468" s="221" t="s">
        <v>1928</v>
      </c>
      <c r="B468" s="222" t="s">
        <v>1929</v>
      </c>
    </row>
    <row r="469" spans="1:2">
      <c r="A469" s="221" t="s">
        <v>1930</v>
      </c>
      <c r="B469" s="222" t="s">
        <v>1931</v>
      </c>
    </row>
    <row r="470" spans="1:2">
      <c r="A470" s="221" t="s">
        <v>1932</v>
      </c>
      <c r="B470" s="222" t="s">
        <v>1933</v>
      </c>
    </row>
    <row r="471" spans="1:2">
      <c r="A471" s="221" t="s">
        <v>1934</v>
      </c>
      <c r="B471" s="222" t="s">
        <v>1935</v>
      </c>
    </row>
    <row r="472" spans="1:2">
      <c r="A472" s="221" t="s">
        <v>1936</v>
      </c>
      <c r="B472" s="222" t="s">
        <v>1937</v>
      </c>
    </row>
    <row r="473" spans="1:2">
      <c r="A473" s="221" t="s">
        <v>1938</v>
      </c>
      <c r="B473" s="222" t="s">
        <v>1939</v>
      </c>
    </row>
    <row r="474" spans="1:2">
      <c r="A474" s="221" t="s">
        <v>1940</v>
      </c>
      <c r="B474" s="222" t="s">
        <v>1941</v>
      </c>
    </row>
    <row r="475" spans="1:2">
      <c r="A475" s="221" t="s">
        <v>4380</v>
      </c>
      <c r="B475" s="222" t="s">
        <v>4381</v>
      </c>
    </row>
    <row r="476" spans="1:2">
      <c r="A476" s="221" t="s">
        <v>1942</v>
      </c>
      <c r="B476" s="222" t="s">
        <v>1943</v>
      </c>
    </row>
    <row r="477" spans="1:2">
      <c r="A477" s="221" t="s">
        <v>1944</v>
      </c>
      <c r="B477" s="222" t="s">
        <v>1945</v>
      </c>
    </row>
    <row r="478" spans="1:2">
      <c r="A478" s="221" t="s">
        <v>1946</v>
      </c>
      <c r="B478" s="222" t="s">
        <v>1947</v>
      </c>
    </row>
    <row r="479" spans="1:2">
      <c r="A479" s="221" t="s">
        <v>1948</v>
      </c>
      <c r="B479" s="222" t="s">
        <v>1949</v>
      </c>
    </row>
    <row r="480" spans="1:2">
      <c r="A480" s="221" t="s">
        <v>1950</v>
      </c>
      <c r="B480" s="222" t="s">
        <v>1951</v>
      </c>
    </row>
    <row r="481" spans="1:2">
      <c r="A481" s="221" t="s">
        <v>1952</v>
      </c>
      <c r="B481" s="222" t="s">
        <v>1953</v>
      </c>
    </row>
    <row r="482" spans="1:2">
      <c r="A482" s="221" t="s">
        <v>1954</v>
      </c>
      <c r="B482" s="222" t="s">
        <v>1955</v>
      </c>
    </row>
    <row r="483" spans="1:2">
      <c r="A483" s="221" t="s">
        <v>1956</v>
      </c>
      <c r="B483" s="222" t="s">
        <v>1957</v>
      </c>
    </row>
    <row r="484" spans="1:2">
      <c r="A484" s="221" t="s">
        <v>1958</v>
      </c>
      <c r="B484" s="222" t="s">
        <v>1959</v>
      </c>
    </row>
    <row r="485" spans="1:2">
      <c r="A485" s="221" t="s">
        <v>1960</v>
      </c>
      <c r="B485" s="222" t="s">
        <v>1961</v>
      </c>
    </row>
    <row r="486" spans="1:2">
      <c r="A486" s="221" t="s">
        <v>1962</v>
      </c>
      <c r="B486" s="222" t="s">
        <v>1963</v>
      </c>
    </row>
    <row r="487" spans="1:2">
      <c r="A487" s="221" t="s">
        <v>1964</v>
      </c>
      <c r="B487" s="222" t="s">
        <v>1965</v>
      </c>
    </row>
    <row r="488" spans="1:2">
      <c r="A488" s="221" t="s">
        <v>1966</v>
      </c>
      <c r="B488" s="222" t="s">
        <v>1967</v>
      </c>
    </row>
    <row r="489" spans="1:2">
      <c r="A489" s="221" t="s">
        <v>1968</v>
      </c>
      <c r="B489" s="222" t="s">
        <v>1969</v>
      </c>
    </row>
    <row r="490" spans="1:2">
      <c r="A490" s="221" t="s">
        <v>1970</v>
      </c>
      <c r="B490" s="222" t="s">
        <v>1971</v>
      </c>
    </row>
    <row r="491" spans="1:2">
      <c r="A491" s="221" t="s">
        <v>2099</v>
      </c>
      <c r="B491" s="222" t="s">
        <v>2100</v>
      </c>
    </row>
    <row r="492" spans="1:2">
      <c r="A492" s="221" t="s">
        <v>2101</v>
      </c>
      <c r="B492" s="222" t="s">
        <v>2102</v>
      </c>
    </row>
    <row r="493" spans="1:2">
      <c r="A493" s="221" t="s">
        <v>2103</v>
      </c>
      <c r="B493" s="222" t="s">
        <v>2104</v>
      </c>
    </row>
    <row r="494" spans="1:2">
      <c r="A494" s="221" t="s">
        <v>2105</v>
      </c>
      <c r="B494" s="222" t="s">
        <v>2106</v>
      </c>
    </row>
    <row r="495" spans="1:2">
      <c r="A495" s="221" t="s">
        <v>2107</v>
      </c>
      <c r="B495" s="222" t="s">
        <v>2108</v>
      </c>
    </row>
    <row r="496" spans="1:2">
      <c r="A496" s="221" t="s">
        <v>2109</v>
      </c>
      <c r="B496" s="222" t="s">
        <v>2110</v>
      </c>
    </row>
    <row r="497" spans="1:2">
      <c r="A497" s="221" t="s">
        <v>2111</v>
      </c>
      <c r="B497" s="222" t="s">
        <v>2112</v>
      </c>
    </row>
    <row r="498" spans="1:2">
      <c r="A498" s="221" t="s">
        <v>2113</v>
      </c>
      <c r="B498" s="222" t="s">
        <v>2114</v>
      </c>
    </row>
    <row r="499" spans="1:2">
      <c r="A499" s="221" t="s">
        <v>2115</v>
      </c>
      <c r="B499" s="222" t="s">
        <v>2116</v>
      </c>
    </row>
    <row r="500" spans="1:2">
      <c r="A500" s="221" t="s">
        <v>2117</v>
      </c>
      <c r="B500" s="222" t="s">
        <v>2118</v>
      </c>
    </row>
    <row r="501" spans="1:2">
      <c r="A501" s="221" t="s">
        <v>2119</v>
      </c>
      <c r="B501" s="222" t="s">
        <v>2120</v>
      </c>
    </row>
    <row r="502" spans="1:2">
      <c r="A502" s="221" t="s">
        <v>2121</v>
      </c>
      <c r="B502" s="222" t="s">
        <v>2122</v>
      </c>
    </row>
    <row r="503" spans="1:2">
      <c r="A503" s="221" t="s">
        <v>2123</v>
      </c>
      <c r="B503" s="222" t="s">
        <v>2124</v>
      </c>
    </row>
    <row r="504" spans="1:2">
      <c r="A504" s="221" t="s">
        <v>2125</v>
      </c>
      <c r="B504" s="222" t="s">
        <v>2126</v>
      </c>
    </row>
    <row r="505" spans="1:2">
      <c r="A505" s="221" t="s">
        <v>2127</v>
      </c>
      <c r="B505" s="222" t="s">
        <v>2062</v>
      </c>
    </row>
    <row r="506" spans="1:2">
      <c r="A506" s="221" t="s">
        <v>2128</v>
      </c>
      <c r="B506" s="222" t="s">
        <v>2129</v>
      </c>
    </row>
    <row r="507" spans="1:2">
      <c r="A507" s="221" t="s">
        <v>2130</v>
      </c>
      <c r="B507" s="222" t="s">
        <v>2131</v>
      </c>
    </row>
    <row r="508" spans="1:2">
      <c r="A508" s="221" t="s">
        <v>2132</v>
      </c>
      <c r="B508" s="222" t="s">
        <v>2133</v>
      </c>
    </row>
    <row r="509" spans="1:2">
      <c r="A509" s="221" t="s">
        <v>2134</v>
      </c>
      <c r="B509" s="222" t="s">
        <v>1830</v>
      </c>
    </row>
    <row r="510" spans="1:2">
      <c r="A510" s="221" t="s">
        <v>2135</v>
      </c>
      <c r="B510" s="222" t="s">
        <v>2136</v>
      </c>
    </row>
    <row r="511" spans="1:2">
      <c r="A511" s="221" t="s">
        <v>2137</v>
      </c>
      <c r="B511" s="222" t="s">
        <v>2138</v>
      </c>
    </row>
    <row r="512" spans="1:2">
      <c r="A512" s="221" t="s">
        <v>2139</v>
      </c>
      <c r="B512" s="222" t="s">
        <v>2140</v>
      </c>
    </row>
    <row r="513" spans="1:2">
      <c r="A513" s="221" t="s">
        <v>2141</v>
      </c>
      <c r="B513" s="222" t="s">
        <v>2142</v>
      </c>
    </row>
    <row r="514" spans="1:2">
      <c r="A514" s="221" t="s">
        <v>2143</v>
      </c>
      <c r="B514" s="222" t="s">
        <v>2144</v>
      </c>
    </row>
    <row r="515" spans="1:2">
      <c r="A515" s="221" t="s">
        <v>2145</v>
      </c>
      <c r="B515" s="222" t="s">
        <v>2146</v>
      </c>
    </row>
    <row r="516" spans="1:2">
      <c r="A516" s="221" t="s">
        <v>2147</v>
      </c>
      <c r="B516" s="222" t="s">
        <v>2148</v>
      </c>
    </row>
    <row r="517" spans="1:2">
      <c r="A517" s="221" t="s">
        <v>2149</v>
      </c>
      <c r="B517" s="222" t="s">
        <v>2150</v>
      </c>
    </row>
    <row r="518" spans="1:2">
      <c r="A518" s="221" t="s">
        <v>2151</v>
      </c>
      <c r="B518" s="222" t="s">
        <v>2152</v>
      </c>
    </row>
    <row r="519" spans="1:2">
      <c r="A519" s="221" t="s">
        <v>2153</v>
      </c>
      <c r="B519" s="222" t="s">
        <v>2154</v>
      </c>
    </row>
    <row r="520" spans="1:2">
      <c r="A520" s="221" t="s">
        <v>2155</v>
      </c>
      <c r="B520" s="222" t="s">
        <v>2156</v>
      </c>
    </row>
    <row r="521" spans="1:2">
      <c r="A521" s="221" t="s">
        <v>2157</v>
      </c>
      <c r="B521" s="222" t="s">
        <v>2158</v>
      </c>
    </row>
    <row r="522" spans="1:2">
      <c r="A522" s="221" t="s">
        <v>2159</v>
      </c>
      <c r="B522" s="222" t="s">
        <v>2160</v>
      </c>
    </row>
    <row r="523" spans="1:2">
      <c r="A523" s="221" t="s">
        <v>2162</v>
      </c>
      <c r="B523" s="222" t="s">
        <v>2163</v>
      </c>
    </row>
    <row r="524" spans="1:2">
      <c r="A524" s="221" t="s">
        <v>2164</v>
      </c>
      <c r="B524" s="222" t="s">
        <v>2165</v>
      </c>
    </row>
    <row r="525" spans="1:2">
      <c r="A525" s="221" t="s">
        <v>2166</v>
      </c>
      <c r="B525" s="222" t="s">
        <v>2167</v>
      </c>
    </row>
    <row r="526" spans="1:2">
      <c r="A526" s="221" t="s">
        <v>2168</v>
      </c>
      <c r="B526" s="222" t="s">
        <v>2169</v>
      </c>
    </row>
    <row r="527" spans="1:2">
      <c r="A527" s="221" t="s">
        <v>2170</v>
      </c>
      <c r="B527" s="222" t="s">
        <v>2171</v>
      </c>
    </row>
    <row r="528" spans="1:2">
      <c r="A528" s="221" t="s">
        <v>2172</v>
      </c>
      <c r="B528" s="222" t="s">
        <v>2173</v>
      </c>
    </row>
    <row r="529" spans="1:2">
      <c r="A529" s="221" t="s">
        <v>2174</v>
      </c>
      <c r="B529" s="222" t="s">
        <v>2175</v>
      </c>
    </row>
    <row r="530" spans="1:2">
      <c r="A530" s="221" t="s">
        <v>2176</v>
      </c>
      <c r="B530" s="222" t="s">
        <v>2177</v>
      </c>
    </row>
    <row r="531" spans="1:2">
      <c r="A531" s="221" t="s">
        <v>2178</v>
      </c>
      <c r="B531" s="222" t="s">
        <v>2179</v>
      </c>
    </row>
    <row r="532" spans="1:2">
      <c r="A532" s="221" t="s">
        <v>2180</v>
      </c>
      <c r="B532" s="222" t="s">
        <v>2181</v>
      </c>
    </row>
    <row r="533" spans="1:2">
      <c r="A533" s="221" t="s">
        <v>2182</v>
      </c>
      <c r="B533" s="222" t="s">
        <v>2183</v>
      </c>
    </row>
    <row r="534" spans="1:2">
      <c r="A534" s="221" t="s">
        <v>2184</v>
      </c>
      <c r="B534" s="222" t="s">
        <v>2185</v>
      </c>
    </row>
    <row r="535" spans="1:2">
      <c r="A535" s="221" t="s">
        <v>2186</v>
      </c>
      <c r="B535" s="222" t="s">
        <v>2187</v>
      </c>
    </row>
    <row r="536" spans="1:2">
      <c r="A536" s="221" t="s">
        <v>2188</v>
      </c>
      <c r="B536" s="222" t="s">
        <v>2189</v>
      </c>
    </row>
    <row r="537" spans="1:2">
      <c r="A537" s="221" t="s">
        <v>2190</v>
      </c>
      <c r="B537" s="222" t="s">
        <v>2191</v>
      </c>
    </row>
    <row r="538" spans="1:2">
      <c r="A538" s="221" t="s">
        <v>2192</v>
      </c>
      <c r="B538" s="222" t="s">
        <v>2193</v>
      </c>
    </row>
    <row r="539" spans="1:2">
      <c r="A539" s="221" t="s">
        <v>2194</v>
      </c>
      <c r="B539" s="222" t="s">
        <v>2195</v>
      </c>
    </row>
    <row r="540" spans="1:2">
      <c r="A540" s="221" t="s">
        <v>2196</v>
      </c>
      <c r="B540" s="222" t="s">
        <v>2197</v>
      </c>
    </row>
    <row r="541" spans="1:2">
      <c r="A541" s="221" t="s">
        <v>2198</v>
      </c>
      <c r="B541" s="222" t="s">
        <v>2199</v>
      </c>
    </row>
    <row r="542" spans="1:2">
      <c r="A542" s="221" t="s">
        <v>2200</v>
      </c>
      <c r="B542" s="222" t="s">
        <v>1043</v>
      </c>
    </row>
    <row r="543" spans="1:2">
      <c r="A543" s="221" t="s">
        <v>2201</v>
      </c>
      <c r="B543" s="222" t="s">
        <v>2202</v>
      </c>
    </row>
    <row r="544" spans="1:2">
      <c r="A544" s="221" t="s">
        <v>2203</v>
      </c>
      <c r="B544" s="222" t="s">
        <v>1040</v>
      </c>
    </row>
    <row r="545" spans="1:2">
      <c r="A545" s="221" t="s">
        <v>2204</v>
      </c>
      <c r="B545" s="222" t="s">
        <v>2205</v>
      </c>
    </row>
    <row r="546" spans="1:2">
      <c r="A546" s="221" t="s">
        <v>2206</v>
      </c>
      <c r="B546" s="222" t="s">
        <v>2207</v>
      </c>
    </row>
    <row r="547" spans="1:2">
      <c r="A547" s="221" t="s">
        <v>4382</v>
      </c>
      <c r="B547" s="222" t="s">
        <v>4383</v>
      </c>
    </row>
    <row r="548" spans="1:2">
      <c r="A548" s="221" t="s">
        <v>4384</v>
      </c>
      <c r="B548" s="222" t="s">
        <v>4385</v>
      </c>
    </row>
    <row r="549" spans="1:2">
      <c r="A549" s="221" t="s">
        <v>4386</v>
      </c>
      <c r="B549" s="222" t="s">
        <v>4387</v>
      </c>
    </row>
    <row r="550" spans="1:2">
      <c r="A550" s="221" t="s">
        <v>4388</v>
      </c>
      <c r="B550" s="222" t="s">
        <v>4389</v>
      </c>
    </row>
    <row r="551" spans="1:2">
      <c r="A551" s="221" t="s">
        <v>4390</v>
      </c>
      <c r="B551" s="222" t="s">
        <v>4391</v>
      </c>
    </row>
    <row r="552" spans="1:2">
      <c r="A552" s="221" t="s">
        <v>4392</v>
      </c>
      <c r="B552" s="222" t="s">
        <v>4393</v>
      </c>
    </row>
    <row r="553" spans="1:2">
      <c r="A553" s="221" t="s">
        <v>4394</v>
      </c>
      <c r="B553" s="222" t="s">
        <v>4395</v>
      </c>
    </row>
    <row r="554" spans="1:2">
      <c r="A554" s="221" t="s">
        <v>4396</v>
      </c>
      <c r="B554" s="222" t="s">
        <v>4397</v>
      </c>
    </row>
    <row r="555" spans="1:2">
      <c r="A555" s="221" t="s">
        <v>4398</v>
      </c>
      <c r="B555" s="222" t="s">
        <v>4399</v>
      </c>
    </row>
    <row r="556" spans="1:2">
      <c r="A556" s="221" t="s">
        <v>4400</v>
      </c>
      <c r="B556" s="222" t="s">
        <v>4401</v>
      </c>
    </row>
    <row r="557" spans="1:2">
      <c r="A557" s="221" t="s">
        <v>4402</v>
      </c>
      <c r="B557" s="222" t="s">
        <v>4403</v>
      </c>
    </row>
    <row r="558" spans="1:2">
      <c r="A558" s="221" t="s">
        <v>4404</v>
      </c>
      <c r="B558" s="222" t="s">
        <v>4405</v>
      </c>
    </row>
    <row r="559" spans="1:2">
      <c r="A559" s="221" t="s">
        <v>4406</v>
      </c>
      <c r="B559" s="222" t="s">
        <v>4407</v>
      </c>
    </row>
    <row r="560" spans="1:2">
      <c r="A560" s="221" t="s">
        <v>4408</v>
      </c>
      <c r="B560" s="222" t="s">
        <v>4409</v>
      </c>
    </row>
    <row r="561" spans="1:2">
      <c r="A561" s="221" t="s">
        <v>4410</v>
      </c>
      <c r="B561" s="222" t="s">
        <v>4411</v>
      </c>
    </row>
    <row r="562" spans="1:2">
      <c r="A562" s="221" t="s">
        <v>4412</v>
      </c>
      <c r="B562" s="222" t="s">
        <v>4413</v>
      </c>
    </row>
    <row r="563" spans="1:2">
      <c r="A563" s="221" t="s">
        <v>4414</v>
      </c>
      <c r="B563" s="222" t="s">
        <v>4415</v>
      </c>
    </row>
    <row r="564" spans="1:2">
      <c r="A564" s="221" t="s">
        <v>4416</v>
      </c>
      <c r="B564" s="222" t="s">
        <v>4417</v>
      </c>
    </row>
    <row r="565" spans="1:2">
      <c r="A565" s="221" t="s">
        <v>4418</v>
      </c>
      <c r="B565" s="222" t="s">
        <v>4419</v>
      </c>
    </row>
    <row r="566" spans="1:2">
      <c r="A566" s="221" t="s">
        <v>4420</v>
      </c>
      <c r="B566" s="222" t="s">
        <v>4421</v>
      </c>
    </row>
    <row r="567" spans="1:2">
      <c r="A567" s="221" t="s">
        <v>4422</v>
      </c>
      <c r="B567" s="222" t="s">
        <v>4423</v>
      </c>
    </row>
    <row r="568" spans="1:2">
      <c r="A568" s="221" t="s">
        <v>4424</v>
      </c>
      <c r="B568" s="222" t="s">
        <v>4425</v>
      </c>
    </row>
    <row r="569" spans="1:2">
      <c r="A569" s="221" t="s">
        <v>4426</v>
      </c>
      <c r="B569" s="222" t="s">
        <v>4427</v>
      </c>
    </row>
    <row r="570" spans="1:2">
      <c r="A570" s="221" t="s">
        <v>4428</v>
      </c>
      <c r="B570" s="222" t="s">
        <v>4429</v>
      </c>
    </row>
    <row r="571" spans="1:2">
      <c r="A571" s="221" t="s">
        <v>4430</v>
      </c>
      <c r="B571" s="222" t="s">
        <v>4431</v>
      </c>
    </row>
    <row r="572" spans="1:2">
      <c r="A572" s="221" t="s">
        <v>4432</v>
      </c>
      <c r="B572" s="222" t="s">
        <v>4433</v>
      </c>
    </row>
    <row r="573" spans="1:2">
      <c r="A573" s="221" t="s">
        <v>4434</v>
      </c>
      <c r="B573" s="222" t="s">
        <v>4435</v>
      </c>
    </row>
    <row r="574" spans="1:2">
      <c r="A574" s="221" t="s">
        <v>4436</v>
      </c>
      <c r="B574" s="222" t="s">
        <v>4437</v>
      </c>
    </row>
    <row r="575" spans="1:2">
      <c r="A575" s="221" t="s">
        <v>4438</v>
      </c>
      <c r="B575" s="222" t="s">
        <v>4439</v>
      </c>
    </row>
    <row r="576" spans="1:2">
      <c r="A576" s="221" t="s">
        <v>4440</v>
      </c>
      <c r="B576" s="222" t="s">
        <v>4441</v>
      </c>
    </row>
    <row r="577" spans="1:2">
      <c r="A577" s="221" t="s">
        <v>4442</v>
      </c>
      <c r="B577" s="222" t="s">
        <v>4443</v>
      </c>
    </row>
    <row r="578" spans="1:2">
      <c r="A578" s="221" t="s">
        <v>4444</v>
      </c>
      <c r="B578" s="222" t="s">
        <v>4445</v>
      </c>
    </row>
    <row r="579" spans="1:2">
      <c r="A579" s="221" t="s">
        <v>4446</v>
      </c>
      <c r="B579" s="222" t="s">
        <v>4447</v>
      </c>
    </row>
    <row r="580" spans="1:2">
      <c r="A580" s="221" t="s">
        <v>4448</v>
      </c>
      <c r="B580" s="222" t="s">
        <v>4449</v>
      </c>
    </row>
    <row r="581" spans="1:2">
      <c r="A581" s="221" t="s">
        <v>4450</v>
      </c>
      <c r="B581" s="222" t="s">
        <v>4451</v>
      </c>
    </row>
    <row r="582" spans="1:2">
      <c r="A582" s="221" t="s">
        <v>4452</v>
      </c>
      <c r="B582" s="222" t="s">
        <v>4453</v>
      </c>
    </row>
    <row r="583" spans="1:2">
      <c r="A583" s="221" t="s">
        <v>4454</v>
      </c>
      <c r="B583" s="222" t="s">
        <v>4455</v>
      </c>
    </row>
    <row r="584" spans="1:2">
      <c r="A584" s="221" t="s">
        <v>4456</v>
      </c>
      <c r="B584" s="222" t="s">
        <v>4457</v>
      </c>
    </row>
    <row r="585" spans="1:2">
      <c r="A585" s="221" t="s">
        <v>4458</v>
      </c>
      <c r="B585" s="222" t="s">
        <v>4459</v>
      </c>
    </row>
    <row r="586" spans="1:2">
      <c r="A586" s="221" t="s">
        <v>4460</v>
      </c>
      <c r="B586" s="222" t="s">
        <v>4461</v>
      </c>
    </row>
    <row r="587" spans="1:2">
      <c r="A587" s="221" t="s">
        <v>4462</v>
      </c>
      <c r="B587" s="222" t="s">
        <v>4463</v>
      </c>
    </row>
    <row r="588" spans="1:2">
      <c r="A588" s="221" t="s">
        <v>4464</v>
      </c>
      <c r="B588" s="222" t="s">
        <v>4465</v>
      </c>
    </row>
    <row r="589" spans="1:2">
      <c r="A589" s="221" t="s">
        <v>4466</v>
      </c>
      <c r="B589" s="222" t="s">
        <v>4467</v>
      </c>
    </row>
    <row r="590" spans="1:2">
      <c r="A590" s="221" t="s">
        <v>4468</v>
      </c>
      <c r="B590" s="222" t="s">
        <v>4469</v>
      </c>
    </row>
    <row r="591" spans="1:2">
      <c r="A591" s="221" t="s">
        <v>4470</v>
      </c>
      <c r="B591" s="222" t="s">
        <v>4471</v>
      </c>
    </row>
    <row r="592" spans="1:2">
      <c r="A592" s="221" t="s">
        <v>4472</v>
      </c>
      <c r="B592" s="222" t="s">
        <v>4473</v>
      </c>
    </row>
    <row r="593" spans="1:2">
      <c r="A593" s="221" t="s">
        <v>4474</v>
      </c>
      <c r="B593" s="222" t="s">
        <v>4475</v>
      </c>
    </row>
    <row r="594" spans="1:2">
      <c r="A594" s="221" t="s">
        <v>4476</v>
      </c>
      <c r="B594" s="222" t="s">
        <v>4477</v>
      </c>
    </row>
    <row r="595" spans="1:2">
      <c r="A595" s="221" t="s">
        <v>4478</v>
      </c>
      <c r="B595" s="222" t="s">
        <v>4479</v>
      </c>
    </row>
    <row r="596" spans="1:2">
      <c r="A596" s="221" t="s">
        <v>4480</v>
      </c>
      <c r="B596" s="222" t="s">
        <v>4481</v>
      </c>
    </row>
    <row r="597" spans="1:2">
      <c r="A597" s="221" t="s">
        <v>4482</v>
      </c>
      <c r="B597" s="222" t="s">
        <v>4483</v>
      </c>
    </row>
    <row r="598" spans="1:2">
      <c r="A598" s="221" t="s">
        <v>4484</v>
      </c>
      <c r="B598" s="222" t="s">
        <v>4485</v>
      </c>
    </row>
    <row r="599" spans="1:2">
      <c r="A599" s="221" t="s">
        <v>4486</v>
      </c>
      <c r="B599" s="222" t="s">
        <v>4487</v>
      </c>
    </row>
    <row r="600" spans="1:2">
      <c r="A600" s="221" t="s">
        <v>4488</v>
      </c>
      <c r="B600" s="222" t="s">
        <v>4489</v>
      </c>
    </row>
    <row r="601" spans="1:2">
      <c r="A601" s="221" t="s">
        <v>4490</v>
      </c>
      <c r="B601" s="222" t="s">
        <v>4491</v>
      </c>
    </row>
    <row r="602" spans="1:2">
      <c r="A602" s="221" t="s">
        <v>4492</v>
      </c>
      <c r="B602" s="222" t="s">
        <v>4493</v>
      </c>
    </row>
    <row r="603" spans="1:2">
      <c r="A603" s="221" t="s">
        <v>4494</v>
      </c>
      <c r="B603" s="222" t="s">
        <v>4495</v>
      </c>
    </row>
    <row r="604" spans="1:2">
      <c r="A604" s="221" t="s">
        <v>4496</v>
      </c>
      <c r="B604" s="222" t="s">
        <v>4497</v>
      </c>
    </row>
    <row r="605" spans="1:2">
      <c r="A605" s="221" t="s">
        <v>4498</v>
      </c>
      <c r="B605" s="222" t="s">
        <v>4499</v>
      </c>
    </row>
    <row r="606" spans="1:2">
      <c r="A606" s="221" t="s">
        <v>4500</v>
      </c>
      <c r="B606" s="222" t="s">
        <v>4501</v>
      </c>
    </row>
    <row r="607" spans="1:2">
      <c r="A607" s="221" t="s">
        <v>4502</v>
      </c>
      <c r="B607" s="222" t="s">
        <v>4503</v>
      </c>
    </row>
    <row r="608" spans="1:2">
      <c r="A608" s="221" t="s">
        <v>4504</v>
      </c>
      <c r="B608" s="222" t="s">
        <v>4505</v>
      </c>
    </row>
    <row r="609" spans="1:2">
      <c r="A609" s="221" t="s">
        <v>4506</v>
      </c>
      <c r="B609" s="222" t="s">
        <v>4507</v>
      </c>
    </row>
    <row r="610" spans="1:2">
      <c r="A610" s="221" t="s">
        <v>4508</v>
      </c>
      <c r="B610" s="222" t="s">
        <v>4509</v>
      </c>
    </row>
    <row r="611" spans="1:2">
      <c r="A611" s="221" t="s">
        <v>4510</v>
      </c>
      <c r="B611" s="222" t="s">
        <v>4511</v>
      </c>
    </row>
    <row r="612" spans="1:2">
      <c r="A612" s="221" t="s">
        <v>4512</v>
      </c>
      <c r="B612" s="222" t="s">
        <v>4513</v>
      </c>
    </row>
    <row r="613" spans="1:2">
      <c r="A613" s="221" t="s">
        <v>4514</v>
      </c>
      <c r="B613" s="222" t="s">
        <v>4515</v>
      </c>
    </row>
    <row r="614" spans="1:2">
      <c r="A614" s="221" t="s">
        <v>4516</v>
      </c>
      <c r="B614" s="222" t="s">
        <v>4517</v>
      </c>
    </row>
    <row r="615" spans="1:2">
      <c r="A615" s="221" t="s">
        <v>4518</v>
      </c>
      <c r="B615" s="222" t="s">
        <v>4519</v>
      </c>
    </row>
    <row r="616" spans="1:2">
      <c r="A616" s="221" t="s">
        <v>4520</v>
      </c>
      <c r="B616" s="222" t="s">
        <v>4521</v>
      </c>
    </row>
    <row r="617" spans="1:2">
      <c r="A617" s="221" t="s">
        <v>4522</v>
      </c>
      <c r="B617" s="222" t="s">
        <v>4523</v>
      </c>
    </row>
    <row r="618" spans="1:2">
      <c r="A618" s="221" t="s">
        <v>4524</v>
      </c>
      <c r="B618" s="222" t="s">
        <v>4525</v>
      </c>
    </row>
    <row r="619" spans="1:2">
      <c r="A619" s="221" t="s">
        <v>4526</v>
      </c>
      <c r="B619" s="222" t="s">
        <v>4527</v>
      </c>
    </row>
    <row r="620" spans="1:2">
      <c r="A620" s="221" t="s">
        <v>4528</v>
      </c>
      <c r="B620" s="222" t="s">
        <v>4529</v>
      </c>
    </row>
    <row r="621" spans="1:2">
      <c r="A621" s="221" t="s">
        <v>4530</v>
      </c>
      <c r="B621" s="222" t="s">
        <v>4531</v>
      </c>
    </row>
    <row r="622" spans="1:2">
      <c r="A622" s="221" t="s">
        <v>4532</v>
      </c>
      <c r="B622" s="222" t="s">
        <v>4533</v>
      </c>
    </row>
    <row r="623" spans="1:2">
      <c r="A623" s="221" t="s">
        <v>4534</v>
      </c>
      <c r="B623" s="222" t="s">
        <v>4535</v>
      </c>
    </row>
    <row r="624" spans="1:2">
      <c r="A624" s="221" t="s">
        <v>4536</v>
      </c>
      <c r="B624" s="222" t="s">
        <v>4537</v>
      </c>
    </row>
    <row r="625" spans="1:2">
      <c r="A625" s="221" t="s">
        <v>4538</v>
      </c>
      <c r="B625" s="222" t="s">
        <v>4539</v>
      </c>
    </row>
    <row r="626" spans="1:2">
      <c r="A626" s="221" t="s">
        <v>4540</v>
      </c>
      <c r="B626" s="222" t="s">
        <v>4541</v>
      </c>
    </row>
    <row r="627" spans="1:2">
      <c r="A627" s="221" t="s">
        <v>4542</v>
      </c>
      <c r="B627" s="222" t="s">
        <v>4543</v>
      </c>
    </row>
    <row r="628" spans="1:2">
      <c r="A628" s="221" t="s">
        <v>4544</v>
      </c>
      <c r="B628" s="222" t="s">
        <v>4545</v>
      </c>
    </row>
    <row r="629" spans="1:2">
      <c r="A629" s="221" t="s">
        <v>4546</v>
      </c>
      <c r="B629" s="222" t="s">
        <v>4547</v>
      </c>
    </row>
    <row r="630" spans="1:2">
      <c r="A630" s="221" t="s">
        <v>4548</v>
      </c>
      <c r="B630" s="222" t="s">
        <v>4549</v>
      </c>
    </row>
    <row r="631" spans="1:2">
      <c r="A631" s="221" t="s">
        <v>4550</v>
      </c>
      <c r="B631" s="222" t="s">
        <v>4551</v>
      </c>
    </row>
    <row r="632" spans="1:2">
      <c r="A632" s="221" t="s">
        <v>4552</v>
      </c>
      <c r="B632" s="222" t="s">
        <v>4553</v>
      </c>
    </row>
    <row r="633" spans="1:2">
      <c r="A633" s="221" t="s">
        <v>4554</v>
      </c>
      <c r="B633" s="222" t="s">
        <v>4555</v>
      </c>
    </row>
    <row r="634" spans="1:2">
      <c r="A634" s="221" t="s">
        <v>4556</v>
      </c>
      <c r="B634" s="222" t="s">
        <v>4557</v>
      </c>
    </row>
    <row r="635" spans="1:2">
      <c r="A635" s="221" t="s">
        <v>4558</v>
      </c>
      <c r="B635" s="222" t="s">
        <v>4559</v>
      </c>
    </row>
    <row r="636" spans="1:2">
      <c r="A636" s="221" t="s">
        <v>4560</v>
      </c>
      <c r="B636" s="222" t="s">
        <v>4561</v>
      </c>
    </row>
    <row r="637" spans="1:2">
      <c r="A637" s="221" t="s">
        <v>4562</v>
      </c>
      <c r="B637" s="222" t="s">
        <v>4563</v>
      </c>
    </row>
    <row r="638" spans="1:2">
      <c r="A638" s="221" t="s">
        <v>4564</v>
      </c>
      <c r="B638" s="222" t="s">
        <v>4565</v>
      </c>
    </row>
    <row r="639" spans="1:2">
      <c r="A639" s="221" t="s">
        <v>4566</v>
      </c>
      <c r="B639" s="222" t="s">
        <v>4567</v>
      </c>
    </row>
    <row r="640" spans="1:2">
      <c r="A640" s="221" t="s">
        <v>4568</v>
      </c>
      <c r="B640" s="222" t="s">
        <v>4569</v>
      </c>
    </row>
    <row r="641" spans="1:2">
      <c r="A641" s="221" t="s">
        <v>4570</v>
      </c>
      <c r="B641" s="222" t="s">
        <v>4571</v>
      </c>
    </row>
    <row r="642" spans="1:2">
      <c r="A642" s="221" t="s">
        <v>4572</v>
      </c>
      <c r="B642" s="222" t="s">
        <v>4573</v>
      </c>
    </row>
    <row r="643" spans="1:2">
      <c r="A643" s="221" t="s">
        <v>4574</v>
      </c>
      <c r="B643" s="222" t="s">
        <v>4575</v>
      </c>
    </row>
    <row r="644" spans="1:2">
      <c r="A644" s="221" t="s">
        <v>4576</v>
      </c>
      <c r="B644" s="222" t="s">
        <v>4577</v>
      </c>
    </row>
    <row r="645" spans="1:2">
      <c r="A645" s="221" t="s">
        <v>4578</v>
      </c>
      <c r="B645" s="222" t="s">
        <v>4579</v>
      </c>
    </row>
    <row r="646" spans="1:2">
      <c r="A646" s="221" t="s">
        <v>4580</v>
      </c>
      <c r="B646" s="222" t="s">
        <v>4581</v>
      </c>
    </row>
    <row r="647" spans="1:2">
      <c r="A647" s="221" t="s">
        <v>4582</v>
      </c>
      <c r="B647" s="222" t="s">
        <v>4583</v>
      </c>
    </row>
    <row r="648" spans="1:2">
      <c r="A648" s="221" t="s">
        <v>4584</v>
      </c>
      <c r="B648" s="222" t="s">
        <v>4585</v>
      </c>
    </row>
    <row r="649" spans="1:2">
      <c r="A649" s="221" t="s">
        <v>4586</v>
      </c>
      <c r="B649" s="222" t="s">
        <v>4587</v>
      </c>
    </row>
    <row r="650" spans="1:2">
      <c r="A650" s="221" t="s">
        <v>4588</v>
      </c>
      <c r="B650" s="222" t="s">
        <v>4589</v>
      </c>
    </row>
    <row r="651" spans="1:2">
      <c r="A651" s="221" t="s">
        <v>4590</v>
      </c>
      <c r="B651" s="222" t="s">
        <v>4591</v>
      </c>
    </row>
    <row r="652" spans="1:2">
      <c r="A652" s="221" t="s">
        <v>4592</v>
      </c>
      <c r="B652" s="222" t="s">
        <v>4593</v>
      </c>
    </row>
    <row r="653" spans="1:2">
      <c r="A653" s="221" t="s">
        <v>4594</v>
      </c>
      <c r="B653" s="222" t="s">
        <v>4595</v>
      </c>
    </row>
    <row r="654" spans="1:2">
      <c r="A654" s="221" t="s">
        <v>4596</v>
      </c>
      <c r="B654" s="222" t="s">
        <v>4597</v>
      </c>
    </row>
    <row r="655" spans="1:2">
      <c r="A655" s="221" t="s">
        <v>4598</v>
      </c>
      <c r="B655" s="222" t="s">
        <v>4599</v>
      </c>
    </row>
    <row r="656" spans="1:2">
      <c r="A656" s="221" t="s">
        <v>4600</v>
      </c>
      <c r="B656" s="222" t="s">
        <v>4601</v>
      </c>
    </row>
    <row r="657" spans="1:2">
      <c r="A657" s="221" t="s">
        <v>4602</v>
      </c>
      <c r="B657" s="222" t="s">
        <v>4603</v>
      </c>
    </row>
    <row r="658" spans="1:2">
      <c r="A658" s="221" t="s">
        <v>4604</v>
      </c>
      <c r="B658" s="222" t="s">
        <v>4605</v>
      </c>
    </row>
    <row r="659" spans="1:2">
      <c r="A659" s="221" t="s">
        <v>4606</v>
      </c>
      <c r="B659" s="222" t="s">
        <v>4607</v>
      </c>
    </row>
    <row r="660" spans="1:2">
      <c r="A660" s="221" t="s">
        <v>4608</v>
      </c>
      <c r="B660" s="222" t="s">
        <v>4609</v>
      </c>
    </row>
    <row r="661" spans="1:2">
      <c r="A661" s="221" t="s">
        <v>4610</v>
      </c>
      <c r="B661" s="222" t="s">
        <v>2161</v>
      </c>
    </row>
    <row r="662" spans="1:2">
      <c r="A662" s="221" t="s">
        <v>4611</v>
      </c>
      <c r="B662" s="222" t="s">
        <v>4612</v>
      </c>
    </row>
    <row r="663" spans="1:2">
      <c r="A663" s="219" t="s">
        <v>143</v>
      </c>
      <c r="B663" s="220" t="s">
        <v>1301</v>
      </c>
    </row>
    <row r="664" spans="1:2">
      <c r="A664" s="221" t="s">
        <v>735</v>
      </c>
      <c r="B664" s="222" t="s">
        <v>736</v>
      </c>
    </row>
    <row r="665" spans="1:2">
      <c r="A665" s="221" t="s">
        <v>737</v>
      </c>
      <c r="B665" s="222" t="s">
        <v>738</v>
      </c>
    </row>
    <row r="666" spans="1:2">
      <c r="A666" s="221" t="s">
        <v>2208</v>
      </c>
      <c r="B666" s="222" t="s">
        <v>2209</v>
      </c>
    </row>
    <row r="667" spans="1:2">
      <c r="A667" s="221" t="s">
        <v>2210</v>
      </c>
      <c r="B667" s="222" t="s">
        <v>2118</v>
      </c>
    </row>
    <row r="668" spans="1:2">
      <c r="A668" s="221" t="s">
        <v>2211</v>
      </c>
      <c r="B668" s="222" t="s">
        <v>2212</v>
      </c>
    </row>
    <row r="669" spans="1:2">
      <c r="A669" s="221" t="s">
        <v>4613</v>
      </c>
      <c r="B669" s="222" t="s">
        <v>4614</v>
      </c>
    </row>
    <row r="670" spans="1:2">
      <c r="A670" s="221" t="s">
        <v>4615</v>
      </c>
      <c r="B670" s="222" t="s">
        <v>4616</v>
      </c>
    </row>
    <row r="671" spans="1:2">
      <c r="A671" s="219" t="s">
        <v>1303</v>
      </c>
      <c r="B671" s="220" t="s">
        <v>1474</v>
      </c>
    </row>
    <row r="672" spans="1:2">
      <c r="A672" s="221" t="s">
        <v>1973</v>
      </c>
      <c r="B672" s="222" t="s">
        <v>1972</v>
      </c>
    </row>
    <row r="673" spans="1:2">
      <c r="A673" s="221" t="s">
        <v>1974</v>
      </c>
      <c r="B673" s="222" t="s">
        <v>1975</v>
      </c>
    </row>
    <row r="674" spans="1:2">
      <c r="A674" s="221" t="s">
        <v>2213</v>
      </c>
      <c r="B674" s="222" t="s">
        <v>2214</v>
      </c>
    </row>
    <row r="675" spans="1:2">
      <c r="A675" s="221" t="s">
        <v>2215</v>
      </c>
      <c r="B675" s="222" t="s">
        <v>2216</v>
      </c>
    </row>
    <row r="676" spans="1:2">
      <c r="A676" s="221" t="s">
        <v>4617</v>
      </c>
      <c r="B676" s="222" t="s">
        <v>4618</v>
      </c>
    </row>
    <row r="677" spans="1:2">
      <c r="A677" s="221" t="s">
        <v>4619</v>
      </c>
      <c r="B677" s="222" t="s">
        <v>4620</v>
      </c>
    </row>
    <row r="678" spans="1:2">
      <c r="A678" s="221" t="s">
        <v>4621</v>
      </c>
      <c r="B678" s="222" t="s">
        <v>4622</v>
      </c>
    </row>
    <row r="679" spans="1:2">
      <c r="A679" s="221" t="s">
        <v>4623</v>
      </c>
      <c r="B679" s="222" t="s">
        <v>4624</v>
      </c>
    </row>
    <row r="680" spans="1:2">
      <c r="A680" s="219" t="s">
        <v>229</v>
      </c>
      <c r="B680" s="220" t="s">
        <v>1213</v>
      </c>
    </row>
    <row r="681" spans="1:2">
      <c r="A681" s="221" t="s">
        <v>739</v>
      </c>
      <c r="B681" s="222" t="s">
        <v>249</v>
      </c>
    </row>
    <row r="682" spans="1:2">
      <c r="A682" s="221" t="s">
        <v>740</v>
      </c>
      <c r="B682" s="222" t="s">
        <v>250</v>
      </c>
    </row>
    <row r="683" spans="1:2">
      <c r="A683" s="221" t="s">
        <v>741</v>
      </c>
      <c r="B683" s="222" t="s">
        <v>742</v>
      </c>
    </row>
    <row r="684" spans="1:2">
      <c r="A684" s="221" t="s">
        <v>1149</v>
      </c>
      <c r="B684" s="222" t="s">
        <v>966</v>
      </c>
    </row>
    <row r="685" spans="1:2">
      <c r="A685" s="221" t="s">
        <v>1976</v>
      </c>
      <c r="B685" s="222" t="s">
        <v>1977</v>
      </c>
    </row>
    <row r="686" spans="1:2">
      <c r="A686" s="221" t="s">
        <v>1978</v>
      </c>
      <c r="B686" s="222" t="s">
        <v>972</v>
      </c>
    </row>
    <row r="687" spans="1:2">
      <c r="A687" s="219" t="s">
        <v>676</v>
      </c>
      <c r="B687" s="220" t="s">
        <v>677</v>
      </c>
    </row>
    <row r="688" spans="1:2">
      <c r="A688" s="221" t="s">
        <v>744</v>
      </c>
      <c r="B688" s="222" t="s">
        <v>745</v>
      </c>
    </row>
    <row r="689" spans="1:2">
      <c r="A689" s="217" t="s">
        <v>529</v>
      </c>
      <c r="B689" s="218" t="s">
        <v>768</v>
      </c>
    </row>
    <row r="690" spans="1:2">
      <c r="A690" s="219" t="s">
        <v>684</v>
      </c>
      <c r="B690" s="220" t="s">
        <v>1302</v>
      </c>
    </row>
    <row r="691" spans="1:2">
      <c r="A691" s="221" t="s">
        <v>746</v>
      </c>
      <c r="B691" s="222" t="s">
        <v>747</v>
      </c>
    </row>
    <row r="692" spans="1:2">
      <c r="A692" s="221" t="s">
        <v>748</v>
      </c>
      <c r="B692" s="222" t="s">
        <v>749</v>
      </c>
    </row>
    <row r="693" spans="1:2">
      <c r="A693" s="221" t="s">
        <v>4625</v>
      </c>
      <c r="B693" s="222" t="s">
        <v>4626</v>
      </c>
    </row>
    <row r="694" spans="1:2">
      <c r="A694" s="221" t="s">
        <v>750</v>
      </c>
      <c r="B694" s="222" t="s">
        <v>751</v>
      </c>
    </row>
    <row r="695" spans="1:2">
      <c r="A695" s="221" t="s">
        <v>752</v>
      </c>
      <c r="B695" s="222" t="s">
        <v>753</v>
      </c>
    </row>
    <row r="696" spans="1:2">
      <c r="A696" s="221" t="s">
        <v>754</v>
      </c>
      <c r="B696" s="222" t="s">
        <v>755</v>
      </c>
    </row>
    <row r="697" spans="1:2">
      <c r="A697" s="221" t="s">
        <v>756</v>
      </c>
      <c r="B697" s="222" t="s">
        <v>757</v>
      </c>
    </row>
    <row r="698" spans="1:2">
      <c r="A698" s="221" t="s">
        <v>758</v>
      </c>
      <c r="B698" s="222" t="s">
        <v>759</v>
      </c>
    </row>
    <row r="699" spans="1:2">
      <c r="A699" s="221" t="s">
        <v>1150</v>
      </c>
      <c r="B699" s="222" t="s">
        <v>1151</v>
      </c>
    </row>
    <row r="700" spans="1:2">
      <c r="A700" s="221" t="s">
        <v>1152</v>
      </c>
      <c r="B700" s="222" t="s">
        <v>1153</v>
      </c>
    </row>
    <row r="701" spans="1:2">
      <c r="A701" s="221" t="s">
        <v>1154</v>
      </c>
      <c r="B701" s="222" t="s">
        <v>1155</v>
      </c>
    </row>
    <row r="702" spans="1:2">
      <c r="A702" s="221" t="s">
        <v>1156</v>
      </c>
      <c r="B702" s="222" t="s">
        <v>1157</v>
      </c>
    </row>
    <row r="703" spans="1:2">
      <c r="A703" s="221" t="s">
        <v>1158</v>
      </c>
      <c r="B703" s="222" t="s">
        <v>1159</v>
      </c>
    </row>
    <row r="704" spans="1:2">
      <c r="A704" s="221" t="s">
        <v>1160</v>
      </c>
      <c r="B704" s="222" t="s">
        <v>1161</v>
      </c>
    </row>
    <row r="705" spans="1:2">
      <c r="A705" s="221" t="s">
        <v>1163</v>
      </c>
      <c r="B705" s="222" t="s">
        <v>1164</v>
      </c>
    </row>
    <row r="706" spans="1:2">
      <c r="A706" s="221" t="s">
        <v>1165</v>
      </c>
      <c r="B706" s="222" t="s">
        <v>1166</v>
      </c>
    </row>
    <row r="707" spans="1:2">
      <c r="A707" s="221" t="s">
        <v>1167</v>
      </c>
      <c r="B707" s="222" t="s">
        <v>1168</v>
      </c>
    </row>
    <row r="708" spans="1:2">
      <c r="A708" s="221" t="s">
        <v>1169</v>
      </c>
      <c r="B708" s="222" t="s">
        <v>1170</v>
      </c>
    </row>
    <row r="709" spans="1:2">
      <c r="A709" s="221" t="s">
        <v>1171</v>
      </c>
      <c r="B709" s="222" t="s">
        <v>1172</v>
      </c>
    </row>
    <row r="710" spans="1:2">
      <c r="A710" s="221" t="s">
        <v>1173</v>
      </c>
      <c r="B710" s="222" t="s">
        <v>1174</v>
      </c>
    </row>
    <row r="711" spans="1:2">
      <c r="A711" s="221" t="s">
        <v>1979</v>
      </c>
      <c r="B711" s="222" t="s">
        <v>1980</v>
      </c>
    </row>
    <row r="712" spans="1:2">
      <c r="A712" s="221" t="s">
        <v>1981</v>
      </c>
      <c r="B712" s="222" t="s">
        <v>1982</v>
      </c>
    </row>
    <row r="713" spans="1:2">
      <c r="A713" s="221" t="s">
        <v>1983</v>
      </c>
      <c r="B713" s="222" t="s">
        <v>1984</v>
      </c>
    </row>
    <row r="714" spans="1:2">
      <c r="A714" s="221" t="s">
        <v>1985</v>
      </c>
      <c r="B714" s="222" t="s">
        <v>1986</v>
      </c>
    </row>
    <row r="715" spans="1:2">
      <c r="A715" s="221" t="s">
        <v>1987</v>
      </c>
      <c r="B715" s="222" t="s">
        <v>1988</v>
      </c>
    </row>
    <row r="716" spans="1:2">
      <c r="A716" s="221" t="s">
        <v>1989</v>
      </c>
      <c r="B716" s="222" t="s">
        <v>1990</v>
      </c>
    </row>
    <row r="717" spans="1:2">
      <c r="A717" s="221" t="s">
        <v>1991</v>
      </c>
      <c r="B717" s="222" t="s">
        <v>1992</v>
      </c>
    </row>
    <row r="718" spans="1:2">
      <c r="A718" s="221" t="s">
        <v>1993</v>
      </c>
      <c r="B718" s="222" t="s">
        <v>1994</v>
      </c>
    </row>
    <row r="719" spans="1:2">
      <c r="A719" s="221" t="s">
        <v>1995</v>
      </c>
      <c r="B719" s="222" t="s">
        <v>1996</v>
      </c>
    </row>
    <row r="720" spans="1:2">
      <c r="A720" s="221" t="s">
        <v>1997</v>
      </c>
      <c r="B720" s="222" t="s">
        <v>1998</v>
      </c>
    </row>
    <row r="721" spans="1:2">
      <c r="A721" s="221" t="s">
        <v>1999</v>
      </c>
      <c r="B721" s="222" t="s">
        <v>2000</v>
      </c>
    </row>
    <row r="722" spans="1:2">
      <c r="A722" s="221" t="s">
        <v>2001</v>
      </c>
      <c r="B722" s="222" t="s">
        <v>2002</v>
      </c>
    </row>
    <row r="723" spans="1:2">
      <c r="A723" s="221" t="s">
        <v>2003</v>
      </c>
      <c r="B723" s="222" t="s">
        <v>2004</v>
      </c>
    </row>
    <row r="724" spans="1:2">
      <c r="A724" s="221" t="s">
        <v>2005</v>
      </c>
      <c r="B724" s="222" t="s">
        <v>2006</v>
      </c>
    </row>
    <row r="725" spans="1:2">
      <c r="A725" s="221" t="s">
        <v>2007</v>
      </c>
      <c r="B725" s="222" t="s">
        <v>2008</v>
      </c>
    </row>
    <row r="726" spans="1:2">
      <c r="A726" s="221" t="s">
        <v>2009</v>
      </c>
      <c r="B726" s="222" t="s">
        <v>2010</v>
      </c>
    </row>
    <row r="727" spans="1:2">
      <c r="A727" s="221" t="s">
        <v>2011</v>
      </c>
      <c r="B727" s="222" t="s">
        <v>1162</v>
      </c>
    </row>
    <row r="728" spans="1:2">
      <c r="A728" s="221" t="s">
        <v>2012</v>
      </c>
      <c r="B728" s="222" t="s">
        <v>2013</v>
      </c>
    </row>
    <row r="729" spans="1:2">
      <c r="A729" s="221" t="s">
        <v>2014</v>
      </c>
      <c r="B729" s="222" t="s">
        <v>2015</v>
      </c>
    </row>
    <row r="730" spans="1:2">
      <c r="A730" s="221" t="s">
        <v>2016</v>
      </c>
      <c r="B730" s="222" t="s">
        <v>2017</v>
      </c>
    </row>
    <row r="731" spans="1:2">
      <c r="A731" s="221" t="s">
        <v>2217</v>
      </c>
      <c r="B731" s="222" t="s">
        <v>2218</v>
      </c>
    </row>
    <row r="732" spans="1:2">
      <c r="A732" s="221" t="s">
        <v>2219</v>
      </c>
      <c r="B732" s="222" t="s">
        <v>2220</v>
      </c>
    </row>
    <row r="733" spans="1:2">
      <c r="A733" s="221" t="s">
        <v>2221</v>
      </c>
      <c r="B733" s="222" t="s">
        <v>2222</v>
      </c>
    </row>
    <row r="734" spans="1:2">
      <c r="A734" s="221" t="s">
        <v>2223</v>
      </c>
      <c r="B734" s="222" t="s">
        <v>2224</v>
      </c>
    </row>
    <row r="735" spans="1:2">
      <c r="A735" s="221" t="s">
        <v>2225</v>
      </c>
      <c r="B735" s="222" t="s">
        <v>2226</v>
      </c>
    </row>
    <row r="736" spans="1:2">
      <c r="A736" s="221" t="s">
        <v>2227</v>
      </c>
      <c r="B736" s="222" t="s">
        <v>2228</v>
      </c>
    </row>
    <row r="737" spans="1:2">
      <c r="A737" s="221" t="s">
        <v>2229</v>
      </c>
      <c r="B737" s="222" t="s">
        <v>2230</v>
      </c>
    </row>
    <row r="738" spans="1:2">
      <c r="A738" s="221" t="s">
        <v>2231</v>
      </c>
      <c r="B738" s="222" t="s">
        <v>2232</v>
      </c>
    </row>
    <row r="739" spans="1:2">
      <c r="A739" s="221" t="s">
        <v>2233</v>
      </c>
      <c r="B739" s="222" t="s">
        <v>2234</v>
      </c>
    </row>
    <row r="740" spans="1:2">
      <c r="A740" s="221" t="s">
        <v>2235</v>
      </c>
      <c r="B740" s="222" t="s">
        <v>2236</v>
      </c>
    </row>
    <row r="741" spans="1:2">
      <c r="A741" s="221" t="s">
        <v>2237</v>
      </c>
      <c r="B741" s="222" t="s">
        <v>1041</v>
      </c>
    </row>
    <row r="742" spans="1:2">
      <c r="A742" s="221" t="s">
        <v>2238</v>
      </c>
      <c r="B742" s="222" t="s">
        <v>2239</v>
      </c>
    </row>
    <row r="743" spans="1:2">
      <c r="A743" s="221" t="s">
        <v>2240</v>
      </c>
      <c r="B743" s="222" t="s">
        <v>2241</v>
      </c>
    </row>
    <row r="744" spans="1:2">
      <c r="A744" s="221" t="s">
        <v>2242</v>
      </c>
      <c r="B744" s="222" t="s">
        <v>2243</v>
      </c>
    </row>
    <row r="745" spans="1:2">
      <c r="A745" s="221" t="s">
        <v>2244</v>
      </c>
      <c r="B745" s="222" t="s">
        <v>2245</v>
      </c>
    </row>
    <row r="746" spans="1:2">
      <c r="A746" s="221" t="s">
        <v>2246</v>
      </c>
      <c r="B746" s="222" t="s">
        <v>2247</v>
      </c>
    </row>
    <row r="747" spans="1:2">
      <c r="A747" s="221" t="s">
        <v>2248</v>
      </c>
      <c r="B747" s="222" t="s">
        <v>2249</v>
      </c>
    </row>
    <row r="748" spans="1:2">
      <c r="A748" s="221" t="s">
        <v>2250</v>
      </c>
      <c r="B748" s="222" t="s">
        <v>2251</v>
      </c>
    </row>
    <row r="749" spans="1:2">
      <c r="A749" s="221" t="s">
        <v>2252</v>
      </c>
      <c r="B749" s="222" t="s">
        <v>2253</v>
      </c>
    </row>
    <row r="750" spans="1:2">
      <c r="A750" s="221" t="s">
        <v>2254</v>
      </c>
      <c r="B750" s="222" t="s">
        <v>2146</v>
      </c>
    </row>
    <row r="751" spans="1:2">
      <c r="A751" s="221" t="s">
        <v>2255</v>
      </c>
      <c r="B751" s="222" t="s">
        <v>2256</v>
      </c>
    </row>
    <row r="752" spans="1:2">
      <c r="A752" s="221" t="s">
        <v>2257</v>
      </c>
      <c r="B752" s="222" t="s">
        <v>2258</v>
      </c>
    </row>
    <row r="753" spans="1:2">
      <c r="A753" s="221" t="s">
        <v>2259</v>
      </c>
      <c r="B753" s="222" t="s">
        <v>2260</v>
      </c>
    </row>
    <row r="754" spans="1:2">
      <c r="A754" s="221" t="s">
        <v>2261</v>
      </c>
      <c r="B754" s="222" t="s">
        <v>2262</v>
      </c>
    </row>
    <row r="755" spans="1:2">
      <c r="A755" s="221" t="s">
        <v>2263</v>
      </c>
      <c r="B755" s="222" t="s">
        <v>2264</v>
      </c>
    </row>
    <row r="756" spans="1:2">
      <c r="A756" s="221" t="s">
        <v>2265</v>
      </c>
      <c r="B756" s="222" t="s">
        <v>2266</v>
      </c>
    </row>
    <row r="757" spans="1:2">
      <c r="A757" s="221" t="s">
        <v>2267</v>
      </c>
      <c r="B757" s="222" t="s">
        <v>1090</v>
      </c>
    </row>
    <row r="758" spans="1:2">
      <c r="A758" s="221" t="s">
        <v>2268</v>
      </c>
      <c r="B758" s="222" t="s">
        <v>2269</v>
      </c>
    </row>
    <row r="759" spans="1:2">
      <c r="A759" s="221" t="s">
        <v>4627</v>
      </c>
      <c r="B759" s="222" t="s">
        <v>4628</v>
      </c>
    </row>
    <row r="760" spans="1:2">
      <c r="A760" s="221" t="s">
        <v>4629</v>
      </c>
      <c r="B760" s="222" t="s">
        <v>4630</v>
      </c>
    </row>
    <row r="761" spans="1:2">
      <c r="A761" s="221" t="s">
        <v>4631</v>
      </c>
      <c r="B761" s="222" t="s">
        <v>4632</v>
      </c>
    </row>
    <row r="762" spans="1:2">
      <c r="A762" s="221" t="s">
        <v>4633</v>
      </c>
      <c r="B762" s="222" t="s">
        <v>4634</v>
      </c>
    </row>
    <row r="763" spans="1:2">
      <c r="A763" s="221" t="s">
        <v>4635</v>
      </c>
      <c r="B763" s="222" t="s">
        <v>4636</v>
      </c>
    </row>
    <row r="764" spans="1:2">
      <c r="A764" s="221" t="s">
        <v>4637</v>
      </c>
      <c r="B764" s="222" t="s">
        <v>4638</v>
      </c>
    </row>
    <row r="765" spans="1:2">
      <c r="A765" s="221" t="s">
        <v>4639</v>
      </c>
      <c r="B765" s="222" t="s">
        <v>4640</v>
      </c>
    </row>
    <row r="766" spans="1:2">
      <c r="A766" s="221" t="s">
        <v>4641</v>
      </c>
      <c r="B766" s="222" t="s">
        <v>4642</v>
      </c>
    </row>
    <row r="767" spans="1:2">
      <c r="A767" s="221" t="s">
        <v>4643</v>
      </c>
      <c r="B767" s="222" t="s">
        <v>4644</v>
      </c>
    </row>
    <row r="768" spans="1:2">
      <c r="A768" s="221" t="s">
        <v>4645</v>
      </c>
      <c r="B768" s="222" t="s">
        <v>4646</v>
      </c>
    </row>
    <row r="769" spans="1:2">
      <c r="A769" s="221" t="s">
        <v>4647</v>
      </c>
      <c r="B769" s="222" t="s">
        <v>4648</v>
      </c>
    </row>
    <row r="770" spans="1:2">
      <c r="A770" s="221" t="s">
        <v>4649</v>
      </c>
      <c r="B770" s="222" t="s">
        <v>4650</v>
      </c>
    </row>
    <row r="771" spans="1:2">
      <c r="A771" s="221" t="s">
        <v>4651</v>
      </c>
      <c r="B771" s="222" t="s">
        <v>4652</v>
      </c>
    </row>
    <row r="772" spans="1:2">
      <c r="A772" s="221" t="s">
        <v>4653</v>
      </c>
      <c r="B772" s="222" t="s">
        <v>4654</v>
      </c>
    </row>
    <row r="773" spans="1:2">
      <c r="A773" s="221" t="s">
        <v>4655</v>
      </c>
      <c r="B773" s="222" t="s">
        <v>4656</v>
      </c>
    </row>
    <row r="774" spans="1:2">
      <c r="A774" s="221" t="s">
        <v>4657</v>
      </c>
      <c r="B774" s="222" t="s">
        <v>4658</v>
      </c>
    </row>
    <row r="775" spans="1:2">
      <c r="A775" s="221" t="s">
        <v>4659</v>
      </c>
      <c r="B775" s="222" t="s">
        <v>4660</v>
      </c>
    </row>
    <row r="776" spans="1:2">
      <c r="A776" s="221" t="s">
        <v>4661</v>
      </c>
      <c r="B776" s="222" t="s">
        <v>4662</v>
      </c>
    </row>
    <row r="777" spans="1:2">
      <c r="A777" s="221" t="s">
        <v>4663</v>
      </c>
      <c r="B777" s="222" t="s">
        <v>4664</v>
      </c>
    </row>
    <row r="778" spans="1:2">
      <c r="A778" s="221" t="s">
        <v>4665</v>
      </c>
      <c r="B778" s="222" t="s">
        <v>4666</v>
      </c>
    </row>
    <row r="779" spans="1:2">
      <c r="A779" s="221" t="s">
        <v>4667</v>
      </c>
      <c r="B779" s="222" t="s">
        <v>4668</v>
      </c>
    </row>
    <row r="780" spans="1:2">
      <c r="A780" s="221" t="s">
        <v>4669</v>
      </c>
      <c r="B780" s="222" t="s">
        <v>4670</v>
      </c>
    </row>
    <row r="781" spans="1:2">
      <c r="A781" s="221" t="s">
        <v>4671</v>
      </c>
      <c r="B781" s="222" t="s">
        <v>4672</v>
      </c>
    </row>
    <row r="782" spans="1:2">
      <c r="A782" s="221" t="s">
        <v>4673</v>
      </c>
      <c r="B782" s="222" t="s">
        <v>4674</v>
      </c>
    </row>
    <row r="783" spans="1:2">
      <c r="A783" s="221" t="s">
        <v>4675</v>
      </c>
      <c r="B783" s="222" t="s">
        <v>4676</v>
      </c>
    </row>
    <row r="784" spans="1:2">
      <c r="A784" s="221" t="s">
        <v>4677</v>
      </c>
      <c r="B784" s="222" t="s">
        <v>4678</v>
      </c>
    </row>
    <row r="785" spans="1:2">
      <c r="A785" s="221" t="s">
        <v>4679</v>
      </c>
      <c r="B785" s="222" t="s">
        <v>4680</v>
      </c>
    </row>
    <row r="786" spans="1:2">
      <c r="A786" s="221" t="s">
        <v>4681</v>
      </c>
      <c r="B786" s="222" t="s">
        <v>4682</v>
      </c>
    </row>
    <row r="787" spans="1:2">
      <c r="A787" s="221" t="s">
        <v>4683</v>
      </c>
      <c r="B787" s="222" t="s">
        <v>4684</v>
      </c>
    </row>
    <row r="788" spans="1:2">
      <c r="A788" s="221" t="s">
        <v>4685</v>
      </c>
      <c r="B788" s="222" t="s">
        <v>4686</v>
      </c>
    </row>
    <row r="789" spans="1:2">
      <c r="A789" s="221" t="s">
        <v>4687</v>
      </c>
      <c r="B789" s="222" t="s">
        <v>4688</v>
      </c>
    </row>
    <row r="790" spans="1:2">
      <c r="A790" s="221" t="s">
        <v>4689</v>
      </c>
      <c r="B790" s="222" t="s">
        <v>4690</v>
      </c>
    </row>
    <row r="791" spans="1:2">
      <c r="A791" s="221" t="s">
        <v>4691</v>
      </c>
      <c r="B791" s="222" t="s">
        <v>4692</v>
      </c>
    </row>
    <row r="792" spans="1:2">
      <c r="A792" s="221" t="s">
        <v>4693</v>
      </c>
      <c r="B792" s="222" t="s">
        <v>4694</v>
      </c>
    </row>
    <row r="793" spans="1:2">
      <c r="A793" s="221" t="s">
        <v>4695</v>
      </c>
      <c r="B793" s="222" t="s">
        <v>4696</v>
      </c>
    </row>
    <row r="794" spans="1:2">
      <c r="A794" s="221" t="s">
        <v>4697</v>
      </c>
      <c r="B794" s="222" t="s">
        <v>4698</v>
      </c>
    </row>
    <row r="795" spans="1:2">
      <c r="A795" s="221" t="s">
        <v>4699</v>
      </c>
      <c r="B795" s="222" t="s">
        <v>4700</v>
      </c>
    </row>
    <row r="796" spans="1:2">
      <c r="A796" s="221" t="s">
        <v>4701</v>
      </c>
      <c r="B796" s="222" t="s">
        <v>4702</v>
      </c>
    </row>
    <row r="797" spans="1:2">
      <c r="A797" s="221" t="s">
        <v>4703</v>
      </c>
      <c r="B797" s="222" t="s">
        <v>4704</v>
      </c>
    </row>
    <row r="798" spans="1:2">
      <c r="A798" s="221" t="s">
        <v>4705</v>
      </c>
      <c r="B798" s="222" t="s">
        <v>4706</v>
      </c>
    </row>
    <row r="799" spans="1:2">
      <c r="A799" s="221" t="s">
        <v>4707</v>
      </c>
      <c r="B799" s="222" t="s">
        <v>4708</v>
      </c>
    </row>
    <row r="800" spans="1:2">
      <c r="A800" s="221" t="s">
        <v>4709</v>
      </c>
      <c r="B800" s="222" t="s">
        <v>4710</v>
      </c>
    </row>
    <row r="801" spans="1:2">
      <c r="A801" s="221" t="s">
        <v>4711</v>
      </c>
      <c r="B801" s="222" t="s">
        <v>4712</v>
      </c>
    </row>
    <row r="802" spans="1:2">
      <c r="A802" s="221" t="s">
        <v>4713</v>
      </c>
      <c r="B802" s="222" t="s">
        <v>4714</v>
      </c>
    </row>
    <row r="803" spans="1:2">
      <c r="A803" s="221" t="s">
        <v>4715</v>
      </c>
      <c r="B803" s="222" t="s">
        <v>4716</v>
      </c>
    </row>
    <row r="804" spans="1:2">
      <c r="A804" s="221" t="s">
        <v>4717</v>
      </c>
      <c r="B804" s="222" t="s">
        <v>4718</v>
      </c>
    </row>
    <row r="805" spans="1:2">
      <c r="A805" s="221" t="s">
        <v>4719</v>
      </c>
      <c r="B805" s="222" t="s">
        <v>4720</v>
      </c>
    </row>
    <row r="806" spans="1:2">
      <c r="A806" s="219" t="s">
        <v>688</v>
      </c>
      <c r="B806" s="220" t="s">
        <v>675</v>
      </c>
    </row>
    <row r="807" spans="1:2">
      <c r="A807" s="221" t="s">
        <v>760</v>
      </c>
      <c r="B807" s="222" t="s">
        <v>249</v>
      </c>
    </row>
    <row r="808" spans="1:2">
      <c r="A808" s="221" t="s">
        <v>761</v>
      </c>
      <c r="B808" s="222" t="s">
        <v>250</v>
      </c>
    </row>
    <row r="809" spans="1:2">
      <c r="A809" s="221" t="s">
        <v>762</v>
      </c>
      <c r="B809" s="222" t="s">
        <v>763</v>
      </c>
    </row>
    <row r="810" spans="1:2">
      <c r="A810" s="221" t="s">
        <v>1175</v>
      </c>
      <c r="B810" s="222" t="s">
        <v>1176</v>
      </c>
    </row>
    <row r="811" spans="1:2">
      <c r="A811" s="221" t="s">
        <v>1177</v>
      </c>
      <c r="B811" s="222" t="s">
        <v>966</v>
      </c>
    </row>
    <row r="812" spans="1:2">
      <c r="A812" s="221" t="s">
        <v>2018</v>
      </c>
      <c r="B812" s="222" t="s">
        <v>1977</v>
      </c>
    </row>
    <row r="813" spans="1:2">
      <c r="A813" s="221" t="s">
        <v>2270</v>
      </c>
      <c r="B813" s="222" t="s">
        <v>972</v>
      </c>
    </row>
    <row r="814" spans="1:2">
      <c r="A814" s="217" t="s">
        <v>599</v>
      </c>
      <c r="B814" s="218" t="s">
        <v>4760</v>
      </c>
    </row>
    <row r="815" spans="1:2">
      <c r="A815" s="219" t="s">
        <v>806</v>
      </c>
      <c r="B815" s="220" t="s">
        <v>807</v>
      </c>
    </row>
    <row r="816" spans="1:2">
      <c r="A816" s="221" t="s">
        <v>826</v>
      </c>
      <c r="B816" s="222" t="s">
        <v>827</v>
      </c>
    </row>
    <row r="817" spans="1:2">
      <c r="A817" s="223" t="s">
        <v>2271</v>
      </c>
      <c r="B817" s="222" t="s">
        <v>2272</v>
      </c>
    </row>
    <row r="818" spans="1:2">
      <c r="A818" s="221" t="s">
        <v>828</v>
      </c>
      <c r="B818" s="222" t="s">
        <v>829</v>
      </c>
    </row>
    <row r="819" spans="1:2">
      <c r="A819" s="223" t="s">
        <v>977</v>
      </c>
      <c r="B819" s="222" t="s">
        <v>978</v>
      </c>
    </row>
    <row r="820" spans="1:2">
      <c r="A820" s="223" t="s">
        <v>979</v>
      </c>
      <c r="B820" s="222" t="s">
        <v>980</v>
      </c>
    </row>
    <row r="821" spans="1:2">
      <c r="A821" s="223" t="s">
        <v>2273</v>
      </c>
      <c r="B821" s="222" t="s">
        <v>2272</v>
      </c>
    </row>
    <row r="822" spans="1:2">
      <c r="A822" s="223" t="s">
        <v>4721</v>
      </c>
      <c r="B822" s="222" t="s">
        <v>4722</v>
      </c>
    </row>
    <row r="823" spans="1:2">
      <c r="A823" s="223" t="s">
        <v>4723</v>
      </c>
      <c r="B823" s="222" t="s">
        <v>4724</v>
      </c>
    </row>
    <row r="824" spans="1:2">
      <c r="A824" s="219" t="s">
        <v>835</v>
      </c>
      <c r="B824" s="220" t="s">
        <v>836</v>
      </c>
    </row>
    <row r="825" spans="1:2">
      <c r="A825" s="221" t="s">
        <v>842</v>
      </c>
      <c r="B825" s="222" t="s">
        <v>843</v>
      </c>
    </row>
    <row r="826" spans="1:2">
      <c r="A826" s="223" t="s">
        <v>981</v>
      </c>
      <c r="B826" s="222" t="s">
        <v>982</v>
      </c>
    </row>
    <row r="827" spans="1:2">
      <c r="A827" s="223" t="s">
        <v>983</v>
      </c>
      <c r="B827" s="222" t="s">
        <v>984</v>
      </c>
    </row>
    <row r="828" spans="1:2">
      <c r="A828" s="219" t="s">
        <v>844</v>
      </c>
      <c r="B828" s="220" t="s">
        <v>845</v>
      </c>
    </row>
    <row r="829" spans="1:2">
      <c r="A829" s="221" t="s">
        <v>4084</v>
      </c>
      <c r="B829" s="222" t="s">
        <v>4085</v>
      </c>
    </row>
    <row r="830" spans="1:2">
      <c r="A830" s="223" t="s">
        <v>4725</v>
      </c>
      <c r="B830" s="222" t="s">
        <v>4085</v>
      </c>
    </row>
    <row r="831" spans="1:2">
      <c r="A831" s="221" t="s">
        <v>4087</v>
      </c>
      <c r="B831" s="222" t="s">
        <v>4057</v>
      </c>
    </row>
    <row r="832" spans="1:2">
      <c r="A832" s="223" t="s">
        <v>4726</v>
      </c>
      <c r="B832" s="222" t="s">
        <v>4727</v>
      </c>
    </row>
    <row r="833" spans="1:2">
      <c r="A833" s="221" t="s">
        <v>1221</v>
      </c>
      <c r="B833" s="222" t="s">
        <v>677</v>
      </c>
    </row>
    <row r="834" spans="1:2">
      <c r="A834" s="223" t="s">
        <v>4728</v>
      </c>
      <c r="B834" s="222" t="s">
        <v>4729</v>
      </c>
    </row>
    <row r="835" spans="1:2">
      <c r="A835" s="219" t="s">
        <v>854</v>
      </c>
      <c r="B835" s="220" t="s">
        <v>855</v>
      </c>
    </row>
    <row r="836" spans="1:2">
      <c r="A836" s="221" t="s">
        <v>4091</v>
      </c>
      <c r="B836" s="222" t="s">
        <v>4057</v>
      </c>
    </row>
    <row r="837" spans="1:2">
      <c r="A837" s="223" t="s">
        <v>4730</v>
      </c>
      <c r="B837" s="222" t="s">
        <v>4731</v>
      </c>
    </row>
    <row r="838" spans="1:2">
      <c r="A838" s="223" t="s">
        <v>4732</v>
      </c>
      <c r="B838" s="222" t="s">
        <v>4733</v>
      </c>
    </row>
    <row r="839" spans="1:2">
      <c r="A839" s="223" t="s">
        <v>4734</v>
      </c>
      <c r="B839" s="222" t="s">
        <v>4735</v>
      </c>
    </row>
    <row r="840" spans="1:2">
      <c r="A840" s="221" t="s">
        <v>4092</v>
      </c>
      <c r="B840" s="222" t="s">
        <v>4093</v>
      </c>
    </row>
    <row r="841" spans="1:2">
      <c r="A841" s="223" t="s">
        <v>4736</v>
      </c>
      <c r="B841" s="222" t="s">
        <v>4737</v>
      </c>
    </row>
    <row r="842" spans="1:2">
      <c r="A842" s="219" t="s">
        <v>886</v>
      </c>
      <c r="B842" s="220" t="s">
        <v>887</v>
      </c>
    </row>
    <row r="843" spans="1:2">
      <c r="A843" s="221" t="s">
        <v>1561</v>
      </c>
      <c r="B843" s="222" t="s">
        <v>4094</v>
      </c>
    </row>
    <row r="844" spans="1:2">
      <c r="A844" s="223" t="s">
        <v>4738</v>
      </c>
      <c r="B844" s="222" t="s">
        <v>4739</v>
      </c>
    </row>
    <row r="845" spans="1:2">
      <c r="A845" s="221" t="s">
        <v>4095</v>
      </c>
      <c r="B845" s="222" t="s">
        <v>4096</v>
      </c>
    </row>
    <row r="846" spans="1:2">
      <c r="A846" s="223" t="s">
        <v>4740</v>
      </c>
      <c r="B846" s="222" t="s">
        <v>4741</v>
      </c>
    </row>
    <row r="847" spans="1:2">
      <c r="A847" s="219" t="s">
        <v>926</v>
      </c>
      <c r="B847" s="220" t="s">
        <v>927</v>
      </c>
    </row>
    <row r="848" spans="1:2">
      <c r="A848" s="221" t="s">
        <v>4103</v>
      </c>
      <c r="B848" s="222" t="s">
        <v>4057</v>
      </c>
    </row>
    <row r="849" spans="1:2">
      <c r="A849" s="223" t="s">
        <v>4742</v>
      </c>
      <c r="B849" s="222" t="s">
        <v>4743</v>
      </c>
    </row>
    <row r="850" spans="1:2">
      <c r="A850" s="223" t="s">
        <v>4744</v>
      </c>
      <c r="B850" s="222" t="s">
        <v>4745</v>
      </c>
    </row>
    <row r="851" spans="1:2">
      <c r="A851" s="223" t="s">
        <v>4746</v>
      </c>
      <c r="B851" s="222" t="s">
        <v>4747</v>
      </c>
    </row>
    <row r="852" spans="1:2">
      <c r="A852" s="223" t="s">
        <v>4748</v>
      </c>
      <c r="B852" s="222" t="s">
        <v>4749</v>
      </c>
    </row>
    <row r="853" spans="1:2">
      <c r="A853" s="223" t="s">
        <v>4750</v>
      </c>
      <c r="B853" s="222" t="s">
        <v>4751</v>
      </c>
    </row>
    <row r="854" spans="1:2">
      <c r="A854" s="223" t="s">
        <v>4752</v>
      </c>
      <c r="B854" s="222" t="s">
        <v>4753</v>
      </c>
    </row>
    <row r="855" spans="1:2">
      <c r="A855" s="223" t="s">
        <v>4754</v>
      </c>
      <c r="B855" s="222" t="s">
        <v>4755</v>
      </c>
    </row>
    <row r="856" spans="1:2">
      <c r="A856" s="221" t="s">
        <v>950</v>
      </c>
      <c r="B856" s="222" t="s">
        <v>677</v>
      </c>
    </row>
    <row r="857" spans="1:2">
      <c r="A857" s="223" t="s">
        <v>985</v>
      </c>
      <c r="B857" s="222" t="s">
        <v>986</v>
      </c>
    </row>
    <row r="858" spans="1:2">
      <c r="A858" s="223" t="s">
        <v>987</v>
      </c>
      <c r="B858" s="222" t="s">
        <v>988</v>
      </c>
    </row>
    <row r="859" spans="1:2">
      <c r="A859" s="223" t="s">
        <v>989</v>
      </c>
      <c r="B859" s="222" t="s">
        <v>990</v>
      </c>
    </row>
    <row r="860" spans="1:2">
      <c r="A860" s="223" t="s">
        <v>991</v>
      </c>
      <c r="B860" s="222" t="s">
        <v>992</v>
      </c>
    </row>
    <row r="861" spans="1:2">
      <c r="A861" s="223" t="s">
        <v>993</v>
      </c>
      <c r="B861" s="222" t="s">
        <v>994</v>
      </c>
    </row>
    <row r="862" spans="1:2">
      <c r="A862" s="221" t="s">
        <v>4106</v>
      </c>
      <c r="B862" s="222" t="s">
        <v>4107</v>
      </c>
    </row>
    <row r="863" spans="1:2">
      <c r="A863" s="223" t="s">
        <v>4756</v>
      </c>
      <c r="B863" s="222" t="s">
        <v>4757</v>
      </c>
    </row>
    <row r="864" spans="1:2">
      <c r="A864" s="221" t="s">
        <v>951</v>
      </c>
      <c r="B864" s="222" t="s">
        <v>952</v>
      </c>
    </row>
    <row r="865" spans="1:2">
      <c r="A865" s="223" t="s">
        <v>4758</v>
      </c>
      <c r="B865" s="222" t="s">
        <v>4759</v>
      </c>
    </row>
    <row r="866" spans="1:2">
      <c r="A866" s="219" t="s">
        <v>2274</v>
      </c>
      <c r="B866" s="220" t="s">
        <v>2275</v>
      </c>
    </row>
    <row r="867" spans="1:2">
      <c r="A867" s="221" t="s">
        <v>2276</v>
      </c>
      <c r="B867" s="222" t="s">
        <v>677</v>
      </c>
    </row>
    <row r="868" spans="1:2">
      <c r="A868" s="223" t="s">
        <v>2277</v>
      </c>
      <c r="B868" s="222" t="s">
        <v>959</v>
      </c>
    </row>
    <row r="869" spans="1:2">
      <c r="A869" s="223" t="s">
        <v>2278</v>
      </c>
      <c r="B869" s="222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I7" sqref="I7"/>
    </sheetView>
  </sheetViews>
  <sheetFormatPr baseColWidth="10" defaultColWidth="8.83203125" defaultRowHeight="15"/>
  <cols>
    <col min="1" max="1" width="11.33203125" bestFit="1" customWidth="1"/>
    <col min="2" max="2" width="91.1640625" customWidth="1"/>
    <col min="3" max="3" width="20.5" style="114" bestFit="1" customWidth="1"/>
    <col min="4" max="5" width="23.6640625" style="115" customWidth="1"/>
    <col min="6" max="6" width="11.6640625" style="113" customWidth="1"/>
  </cols>
  <sheetData>
    <row r="1" spans="1:6" ht="21" thickBot="1">
      <c r="A1" s="110" t="s">
        <v>631</v>
      </c>
      <c r="B1" s="110" t="s">
        <v>194</v>
      </c>
      <c r="C1" s="111" t="s">
        <v>1304</v>
      </c>
      <c r="D1" s="110"/>
      <c r="E1" s="110"/>
      <c r="F1" s="112" t="s">
        <v>1305</v>
      </c>
    </row>
    <row r="2" spans="1:6" ht="16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83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83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83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83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83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83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83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83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83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83" customFormat="1">
      <c r="B20" s="126" t="s">
        <v>1337</v>
      </c>
      <c r="C20" s="126">
        <v>5761</v>
      </c>
      <c r="D20" s="126" t="s">
        <v>1261</v>
      </c>
      <c r="E20" s="126">
        <v>632</v>
      </c>
      <c r="F20" s="126">
        <v>632315761</v>
      </c>
    </row>
    <row r="21" spans="2:6" s="83" customFormat="1">
      <c r="B21" s="126" t="s">
        <v>2332</v>
      </c>
      <c r="C21" s="126">
        <v>5762</v>
      </c>
      <c r="D21" s="126" t="s">
        <v>1261</v>
      </c>
      <c r="E21" s="126">
        <v>632</v>
      </c>
      <c r="F21" s="126">
        <v>632315762</v>
      </c>
    </row>
    <row r="22" spans="2:6" s="83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83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83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83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83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83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83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83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26" t="s">
        <v>1338</v>
      </c>
      <c r="C31" s="126">
        <v>5761</v>
      </c>
      <c r="D31" s="126" t="s">
        <v>1261</v>
      </c>
      <c r="E31" s="126">
        <v>632</v>
      </c>
      <c r="F31" s="126">
        <v>632415761</v>
      </c>
    </row>
    <row r="32" spans="2:6">
      <c r="B32" s="126" t="s">
        <v>2333</v>
      </c>
      <c r="C32" s="126">
        <v>5762</v>
      </c>
      <c r="D32" s="126" t="s">
        <v>1261</v>
      </c>
      <c r="E32" s="126">
        <v>632</v>
      </c>
      <c r="F32" s="126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13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26" t="s">
        <v>2331</v>
      </c>
      <c r="C104" s="126">
        <v>81</v>
      </c>
      <c r="D104" s="126" t="s">
        <v>1255</v>
      </c>
      <c r="E104" s="126">
        <v>841</v>
      </c>
      <c r="F104" s="126">
        <v>841320150</v>
      </c>
    </row>
    <row r="106" spans="1:6">
      <c r="A106" s="116"/>
    </row>
    <row r="107" spans="1:6">
      <c r="A107" s="116"/>
    </row>
    <row r="108" spans="1:6">
      <c r="A108" s="116"/>
      <c r="B108" s="116"/>
      <c r="C108" s="116"/>
      <c r="D108" s="116"/>
      <c r="E108" s="116"/>
      <c r="F108" s="116"/>
    </row>
    <row r="109" spans="1:6">
      <c r="A109" s="116"/>
      <c r="B109" s="116"/>
      <c r="C109" s="116"/>
      <c r="D109" s="116"/>
      <c r="E109" s="116"/>
      <c r="F109" s="116"/>
    </row>
    <row r="110" spans="1:6">
      <c r="A110" s="116"/>
      <c r="B110" s="116"/>
      <c r="C110" s="116"/>
      <c r="D110" s="116"/>
      <c r="E110" s="116"/>
      <c r="F110" s="116"/>
    </row>
    <row r="111" spans="1:6">
      <c r="A111" s="116"/>
      <c r="B111" s="116"/>
      <c r="C111" s="116"/>
      <c r="D111" s="116"/>
      <c r="E111" s="116"/>
      <c r="F111" s="116"/>
    </row>
    <row r="112" spans="1:6">
      <c r="A112" s="116"/>
      <c r="B112" s="116"/>
      <c r="C112" s="116"/>
      <c r="D112" s="116"/>
      <c r="E112" s="116"/>
      <c r="F112" s="116"/>
    </row>
    <row r="113" spans="1:6">
      <c r="A113" s="116"/>
      <c r="B113" s="116"/>
      <c r="C113" s="116"/>
      <c r="D113" s="116"/>
      <c r="E113" s="116"/>
      <c r="F113" s="116"/>
    </row>
    <row r="114" spans="1:6">
      <c r="A114" s="116"/>
      <c r="B114" s="116"/>
      <c r="C114" s="116"/>
      <c r="D114" s="116"/>
      <c r="E114" s="116"/>
      <c r="F114" s="116"/>
    </row>
    <row r="115" spans="1:6">
      <c r="A115" s="116"/>
      <c r="B115" s="116"/>
      <c r="C115" s="116"/>
      <c r="D115" s="116"/>
      <c r="E115" s="116"/>
      <c r="F115" s="116"/>
    </row>
    <row r="116" spans="1:6">
      <c r="A116" s="116"/>
      <c r="B116" s="116"/>
      <c r="C116" s="116"/>
      <c r="D116" s="116"/>
      <c r="E116" s="116"/>
      <c r="F116" s="116"/>
    </row>
    <row r="117" spans="1:6">
      <c r="A117" s="116"/>
      <c r="B117" s="116"/>
      <c r="C117" s="116"/>
      <c r="D117" s="116"/>
      <c r="E117" s="116"/>
      <c r="F117" s="116"/>
    </row>
    <row r="118" spans="1:6">
      <c r="A118" s="116"/>
      <c r="B118" s="116"/>
      <c r="C118" s="116"/>
      <c r="D118" s="116"/>
      <c r="E118" s="116"/>
      <c r="F118" s="116"/>
    </row>
    <row r="119" spans="1:6">
      <c r="B119" s="116"/>
      <c r="C119" s="116"/>
      <c r="D119" s="116"/>
      <c r="E119" s="116"/>
      <c r="F119" s="116"/>
    </row>
    <row r="120" spans="1:6">
      <c r="B120" s="116"/>
      <c r="C120" s="116"/>
      <c r="D120" s="116"/>
      <c r="E120" s="116"/>
      <c r="F120" s="116"/>
    </row>
  </sheetData>
  <autoFilter ref="A1:F104" xr:uid="{00000000-0009-0000-0000-00000C000000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baseColWidth="10" defaultColWidth="9.1640625" defaultRowHeight="15" customHeight="1"/>
  <cols>
    <col min="1" max="1" width="4.5" style="180" customWidth="1"/>
    <col min="2" max="2" width="6.83203125" style="180" customWidth="1"/>
    <col min="3" max="4" width="81.6640625" style="181" customWidth="1"/>
    <col min="5" max="5" width="37.1640625" style="181" customWidth="1"/>
    <col min="6" max="6" width="24.6640625" style="182" customWidth="1"/>
    <col min="7" max="7" width="11.6640625" style="181" customWidth="1"/>
    <col min="8" max="8" width="12" style="185" bestFit="1" customWidth="1"/>
    <col min="9" max="9" width="21.6640625" style="129" customWidth="1"/>
    <col min="10" max="257" width="9.1640625" style="129"/>
    <col min="258" max="258" width="4.5" style="129" customWidth="1"/>
    <col min="259" max="259" width="6.83203125" style="129" customWidth="1"/>
    <col min="260" max="260" width="81.6640625" style="129" customWidth="1"/>
    <col min="261" max="261" width="37.1640625" style="129" customWidth="1"/>
    <col min="262" max="262" width="24.6640625" style="129" customWidth="1"/>
    <col min="263" max="263" width="11.6640625" style="129" customWidth="1"/>
    <col min="264" max="264" width="12" style="129" bestFit="1" customWidth="1"/>
    <col min="265" max="265" width="21.6640625" style="129" customWidth="1"/>
    <col min="266" max="513" width="9.1640625" style="129"/>
    <col min="514" max="514" width="4.5" style="129" customWidth="1"/>
    <col min="515" max="515" width="6.83203125" style="129" customWidth="1"/>
    <col min="516" max="516" width="81.6640625" style="129" customWidth="1"/>
    <col min="517" max="517" width="37.1640625" style="129" customWidth="1"/>
    <col min="518" max="518" width="24.6640625" style="129" customWidth="1"/>
    <col min="519" max="519" width="11.6640625" style="129" customWidth="1"/>
    <col min="520" max="520" width="12" style="129" bestFit="1" customWidth="1"/>
    <col min="521" max="521" width="21.6640625" style="129" customWidth="1"/>
    <col min="522" max="769" width="9.1640625" style="129"/>
    <col min="770" max="770" width="4.5" style="129" customWidth="1"/>
    <col min="771" max="771" width="6.83203125" style="129" customWidth="1"/>
    <col min="772" max="772" width="81.6640625" style="129" customWidth="1"/>
    <col min="773" max="773" width="37.1640625" style="129" customWidth="1"/>
    <col min="774" max="774" width="24.6640625" style="129" customWidth="1"/>
    <col min="775" max="775" width="11.6640625" style="129" customWidth="1"/>
    <col min="776" max="776" width="12" style="129" bestFit="1" customWidth="1"/>
    <col min="777" max="777" width="21.6640625" style="129" customWidth="1"/>
    <col min="778" max="1025" width="9.1640625" style="129"/>
    <col min="1026" max="1026" width="4.5" style="129" customWidth="1"/>
    <col min="1027" max="1027" width="6.83203125" style="129" customWidth="1"/>
    <col min="1028" max="1028" width="81.6640625" style="129" customWidth="1"/>
    <col min="1029" max="1029" width="37.1640625" style="129" customWidth="1"/>
    <col min="1030" max="1030" width="24.6640625" style="129" customWidth="1"/>
    <col min="1031" max="1031" width="11.6640625" style="129" customWidth="1"/>
    <col min="1032" max="1032" width="12" style="129" bestFit="1" customWidth="1"/>
    <col min="1033" max="1033" width="21.6640625" style="129" customWidth="1"/>
    <col min="1034" max="1281" width="9.1640625" style="129"/>
    <col min="1282" max="1282" width="4.5" style="129" customWidth="1"/>
    <col min="1283" max="1283" width="6.83203125" style="129" customWidth="1"/>
    <col min="1284" max="1284" width="81.6640625" style="129" customWidth="1"/>
    <col min="1285" max="1285" width="37.1640625" style="129" customWidth="1"/>
    <col min="1286" max="1286" width="24.6640625" style="129" customWidth="1"/>
    <col min="1287" max="1287" width="11.6640625" style="129" customWidth="1"/>
    <col min="1288" max="1288" width="12" style="129" bestFit="1" customWidth="1"/>
    <col min="1289" max="1289" width="21.6640625" style="129" customWidth="1"/>
    <col min="1290" max="1537" width="9.1640625" style="129"/>
    <col min="1538" max="1538" width="4.5" style="129" customWidth="1"/>
    <col min="1539" max="1539" width="6.83203125" style="129" customWidth="1"/>
    <col min="1540" max="1540" width="81.6640625" style="129" customWidth="1"/>
    <col min="1541" max="1541" width="37.1640625" style="129" customWidth="1"/>
    <col min="1542" max="1542" width="24.6640625" style="129" customWidth="1"/>
    <col min="1543" max="1543" width="11.6640625" style="129" customWidth="1"/>
    <col min="1544" max="1544" width="12" style="129" bestFit="1" customWidth="1"/>
    <col min="1545" max="1545" width="21.6640625" style="129" customWidth="1"/>
    <col min="1546" max="1793" width="9.1640625" style="129"/>
    <col min="1794" max="1794" width="4.5" style="129" customWidth="1"/>
    <col min="1795" max="1795" width="6.83203125" style="129" customWidth="1"/>
    <col min="1796" max="1796" width="81.6640625" style="129" customWidth="1"/>
    <col min="1797" max="1797" width="37.1640625" style="129" customWidth="1"/>
    <col min="1798" max="1798" width="24.6640625" style="129" customWidth="1"/>
    <col min="1799" max="1799" width="11.6640625" style="129" customWidth="1"/>
    <col min="1800" max="1800" width="12" style="129" bestFit="1" customWidth="1"/>
    <col min="1801" max="1801" width="21.6640625" style="129" customWidth="1"/>
    <col min="1802" max="2049" width="9.1640625" style="129"/>
    <col min="2050" max="2050" width="4.5" style="129" customWidth="1"/>
    <col min="2051" max="2051" width="6.83203125" style="129" customWidth="1"/>
    <col min="2052" max="2052" width="81.6640625" style="129" customWidth="1"/>
    <col min="2053" max="2053" width="37.1640625" style="129" customWidth="1"/>
    <col min="2054" max="2054" width="24.6640625" style="129" customWidth="1"/>
    <col min="2055" max="2055" width="11.6640625" style="129" customWidth="1"/>
    <col min="2056" max="2056" width="12" style="129" bestFit="1" customWidth="1"/>
    <col min="2057" max="2057" width="21.6640625" style="129" customWidth="1"/>
    <col min="2058" max="2305" width="9.1640625" style="129"/>
    <col min="2306" max="2306" width="4.5" style="129" customWidth="1"/>
    <col min="2307" max="2307" width="6.83203125" style="129" customWidth="1"/>
    <col min="2308" max="2308" width="81.6640625" style="129" customWidth="1"/>
    <col min="2309" max="2309" width="37.1640625" style="129" customWidth="1"/>
    <col min="2310" max="2310" width="24.6640625" style="129" customWidth="1"/>
    <col min="2311" max="2311" width="11.6640625" style="129" customWidth="1"/>
    <col min="2312" max="2312" width="12" style="129" bestFit="1" customWidth="1"/>
    <col min="2313" max="2313" width="21.6640625" style="129" customWidth="1"/>
    <col min="2314" max="2561" width="9.1640625" style="129"/>
    <col min="2562" max="2562" width="4.5" style="129" customWidth="1"/>
    <col min="2563" max="2563" width="6.83203125" style="129" customWidth="1"/>
    <col min="2564" max="2564" width="81.6640625" style="129" customWidth="1"/>
    <col min="2565" max="2565" width="37.1640625" style="129" customWidth="1"/>
    <col min="2566" max="2566" width="24.6640625" style="129" customWidth="1"/>
    <col min="2567" max="2567" width="11.6640625" style="129" customWidth="1"/>
    <col min="2568" max="2568" width="12" style="129" bestFit="1" customWidth="1"/>
    <col min="2569" max="2569" width="21.6640625" style="129" customWidth="1"/>
    <col min="2570" max="2817" width="9.1640625" style="129"/>
    <col min="2818" max="2818" width="4.5" style="129" customWidth="1"/>
    <col min="2819" max="2819" width="6.83203125" style="129" customWidth="1"/>
    <col min="2820" max="2820" width="81.6640625" style="129" customWidth="1"/>
    <col min="2821" max="2821" width="37.1640625" style="129" customWidth="1"/>
    <col min="2822" max="2822" width="24.6640625" style="129" customWidth="1"/>
    <col min="2823" max="2823" width="11.6640625" style="129" customWidth="1"/>
    <col min="2824" max="2824" width="12" style="129" bestFit="1" customWidth="1"/>
    <col min="2825" max="2825" width="21.6640625" style="129" customWidth="1"/>
    <col min="2826" max="3073" width="9.1640625" style="129"/>
    <col min="3074" max="3074" width="4.5" style="129" customWidth="1"/>
    <col min="3075" max="3075" width="6.83203125" style="129" customWidth="1"/>
    <col min="3076" max="3076" width="81.6640625" style="129" customWidth="1"/>
    <col min="3077" max="3077" width="37.1640625" style="129" customWidth="1"/>
    <col min="3078" max="3078" width="24.6640625" style="129" customWidth="1"/>
    <col min="3079" max="3079" width="11.6640625" style="129" customWidth="1"/>
    <col min="3080" max="3080" width="12" style="129" bestFit="1" customWidth="1"/>
    <col min="3081" max="3081" width="21.6640625" style="129" customWidth="1"/>
    <col min="3082" max="3329" width="9.1640625" style="129"/>
    <col min="3330" max="3330" width="4.5" style="129" customWidth="1"/>
    <col min="3331" max="3331" width="6.83203125" style="129" customWidth="1"/>
    <col min="3332" max="3332" width="81.6640625" style="129" customWidth="1"/>
    <col min="3333" max="3333" width="37.1640625" style="129" customWidth="1"/>
    <col min="3334" max="3334" width="24.6640625" style="129" customWidth="1"/>
    <col min="3335" max="3335" width="11.6640625" style="129" customWidth="1"/>
    <col min="3336" max="3336" width="12" style="129" bestFit="1" customWidth="1"/>
    <col min="3337" max="3337" width="21.6640625" style="129" customWidth="1"/>
    <col min="3338" max="3585" width="9.1640625" style="129"/>
    <col min="3586" max="3586" width="4.5" style="129" customWidth="1"/>
    <col min="3587" max="3587" width="6.83203125" style="129" customWidth="1"/>
    <col min="3588" max="3588" width="81.6640625" style="129" customWidth="1"/>
    <col min="3589" max="3589" width="37.1640625" style="129" customWidth="1"/>
    <col min="3590" max="3590" width="24.6640625" style="129" customWidth="1"/>
    <col min="3591" max="3591" width="11.6640625" style="129" customWidth="1"/>
    <col min="3592" max="3592" width="12" style="129" bestFit="1" customWidth="1"/>
    <col min="3593" max="3593" width="21.6640625" style="129" customWidth="1"/>
    <col min="3594" max="3841" width="9.1640625" style="129"/>
    <col min="3842" max="3842" width="4.5" style="129" customWidth="1"/>
    <col min="3843" max="3843" width="6.83203125" style="129" customWidth="1"/>
    <col min="3844" max="3844" width="81.6640625" style="129" customWidth="1"/>
    <col min="3845" max="3845" width="37.1640625" style="129" customWidth="1"/>
    <col min="3846" max="3846" width="24.6640625" style="129" customWidth="1"/>
    <col min="3847" max="3847" width="11.6640625" style="129" customWidth="1"/>
    <col min="3848" max="3848" width="12" style="129" bestFit="1" customWidth="1"/>
    <col min="3849" max="3849" width="21.6640625" style="129" customWidth="1"/>
    <col min="3850" max="4097" width="9.1640625" style="129"/>
    <col min="4098" max="4098" width="4.5" style="129" customWidth="1"/>
    <col min="4099" max="4099" width="6.83203125" style="129" customWidth="1"/>
    <col min="4100" max="4100" width="81.6640625" style="129" customWidth="1"/>
    <col min="4101" max="4101" width="37.1640625" style="129" customWidth="1"/>
    <col min="4102" max="4102" width="24.6640625" style="129" customWidth="1"/>
    <col min="4103" max="4103" width="11.6640625" style="129" customWidth="1"/>
    <col min="4104" max="4104" width="12" style="129" bestFit="1" customWidth="1"/>
    <col min="4105" max="4105" width="21.6640625" style="129" customWidth="1"/>
    <col min="4106" max="4353" width="9.1640625" style="129"/>
    <col min="4354" max="4354" width="4.5" style="129" customWidth="1"/>
    <col min="4355" max="4355" width="6.83203125" style="129" customWidth="1"/>
    <col min="4356" max="4356" width="81.6640625" style="129" customWidth="1"/>
    <col min="4357" max="4357" width="37.1640625" style="129" customWidth="1"/>
    <col min="4358" max="4358" width="24.6640625" style="129" customWidth="1"/>
    <col min="4359" max="4359" width="11.6640625" style="129" customWidth="1"/>
    <col min="4360" max="4360" width="12" style="129" bestFit="1" customWidth="1"/>
    <col min="4361" max="4361" width="21.6640625" style="129" customWidth="1"/>
    <col min="4362" max="4609" width="9.1640625" style="129"/>
    <col min="4610" max="4610" width="4.5" style="129" customWidth="1"/>
    <col min="4611" max="4611" width="6.83203125" style="129" customWidth="1"/>
    <col min="4612" max="4612" width="81.6640625" style="129" customWidth="1"/>
    <col min="4613" max="4613" width="37.1640625" style="129" customWidth="1"/>
    <col min="4614" max="4614" width="24.6640625" style="129" customWidth="1"/>
    <col min="4615" max="4615" width="11.6640625" style="129" customWidth="1"/>
    <col min="4616" max="4616" width="12" style="129" bestFit="1" customWidth="1"/>
    <col min="4617" max="4617" width="21.6640625" style="129" customWidth="1"/>
    <col min="4618" max="4865" width="9.1640625" style="129"/>
    <col min="4866" max="4866" width="4.5" style="129" customWidth="1"/>
    <col min="4867" max="4867" width="6.83203125" style="129" customWidth="1"/>
    <col min="4868" max="4868" width="81.6640625" style="129" customWidth="1"/>
    <col min="4869" max="4869" width="37.1640625" style="129" customWidth="1"/>
    <col min="4870" max="4870" width="24.6640625" style="129" customWidth="1"/>
    <col min="4871" max="4871" width="11.6640625" style="129" customWidth="1"/>
    <col min="4872" max="4872" width="12" style="129" bestFit="1" customWidth="1"/>
    <col min="4873" max="4873" width="21.6640625" style="129" customWidth="1"/>
    <col min="4874" max="5121" width="9.1640625" style="129"/>
    <col min="5122" max="5122" width="4.5" style="129" customWidth="1"/>
    <col min="5123" max="5123" width="6.83203125" style="129" customWidth="1"/>
    <col min="5124" max="5124" width="81.6640625" style="129" customWidth="1"/>
    <col min="5125" max="5125" width="37.1640625" style="129" customWidth="1"/>
    <col min="5126" max="5126" width="24.6640625" style="129" customWidth="1"/>
    <col min="5127" max="5127" width="11.6640625" style="129" customWidth="1"/>
    <col min="5128" max="5128" width="12" style="129" bestFit="1" customWidth="1"/>
    <col min="5129" max="5129" width="21.6640625" style="129" customWidth="1"/>
    <col min="5130" max="5377" width="9.1640625" style="129"/>
    <col min="5378" max="5378" width="4.5" style="129" customWidth="1"/>
    <col min="5379" max="5379" width="6.83203125" style="129" customWidth="1"/>
    <col min="5380" max="5380" width="81.6640625" style="129" customWidth="1"/>
    <col min="5381" max="5381" width="37.1640625" style="129" customWidth="1"/>
    <col min="5382" max="5382" width="24.6640625" style="129" customWidth="1"/>
    <col min="5383" max="5383" width="11.6640625" style="129" customWidth="1"/>
    <col min="5384" max="5384" width="12" style="129" bestFit="1" customWidth="1"/>
    <col min="5385" max="5385" width="21.6640625" style="129" customWidth="1"/>
    <col min="5386" max="5633" width="9.1640625" style="129"/>
    <col min="5634" max="5634" width="4.5" style="129" customWidth="1"/>
    <col min="5635" max="5635" width="6.83203125" style="129" customWidth="1"/>
    <col min="5636" max="5636" width="81.6640625" style="129" customWidth="1"/>
    <col min="5637" max="5637" width="37.1640625" style="129" customWidth="1"/>
    <col min="5638" max="5638" width="24.6640625" style="129" customWidth="1"/>
    <col min="5639" max="5639" width="11.6640625" style="129" customWidth="1"/>
    <col min="5640" max="5640" width="12" style="129" bestFit="1" customWidth="1"/>
    <col min="5641" max="5641" width="21.6640625" style="129" customWidth="1"/>
    <col min="5642" max="5889" width="9.1640625" style="129"/>
    <col min="5890" max="5890" width="4.5" style="129" customWidth="1"/>
    <col min="5891" max="5891" width="6.83203125" style="129" customWidth="1"/>
    <col min="5892" max="5892" width="81.6640625" style="129" customWidth="1"/>
    <col min="5893" max="5893" width="37.1640625" style="129" customWidth="1"/>
    <col min="5894" max="5894" width="24.6640625" style="129" customWidth="1"/>
    <col min="5895" max="5895" width="11.6640625" style="129" customWidth="1"/>
    <col min="5896" max="5896" width="12" style="129" bestFit="1" customWidth="1"/>
    <col min="5897" max="5897" width="21.6640625" style="129" customWidth="1"/>
    <col min="5898" max="6145" width="9.1640625" style="129"/>
    <col min="6146" max="6146" width="4.5" style="129" customWidth="1"/>
    <col min="6147" max="6147" width="6.83203125" style="129" customWidth="1"/>
    <col min="6148" max="6148" width="81.6640625" style="129" customWidth="1"/>
    <col min="6149" max="6149" width="37.1640625" style="129" customWidth="1"/>
    <col min="6150" max="6150" width="24.6640625" style="129" customWidth="1"/>
    <col min="6151" max="6151" width="11.6640625" style="129" customWidth="1"/>
    <col min="6152" max="6152" width="12" style="129" bestFit="1" customWidth="1"/>
    <col min="6153" max="6153" width="21.6640625" style="129" customWidth="1"/>
    <col min="6154" max="6401" width="9.1640625" style="129"/>
    <col min="6402" max="6402" width="4.5" style="129" customWidth="1"/>
    <col min="6403" max="6403" width="6.83203125" style="129" customWidth="1"/>
    <col min="6404" max="6404" width="81.6640625" style="129" customWidth="1"/>
    <col min="6405" max="6405" width="37.1640625" style="129" customWidth="1"/>
    <col min="6406" max="6406" width="24.6640625" style="129" customWidth="1"/>
    <col min="6407" max="6407" width="11.6640625" style="129" customWidth="1"/>
    <col min="6408" max="6408" width="12" style="129" bestFit="1" customWidth="1"/>
    <col min="6409" max="6409" width="21.6640625" style="129" customWidth="1"/>
    <col min="6410" max="6657" width="9.1640625" style="129"/>
    <col min="6658" max="6658" width="4.5" style="129" customWidth="1"/>
    <col min="6659" max="6659" width="6.83203125" style="129" customWidth="1"/>
    <col min="6660" max="6660" width="81.6640625" style="129" customWidth="1"/>
    <col min="6661" max="6661" width="37.1640625" style="129" customWidth="1"/>
    <col min="6662" max="6662" width="24.6640625" style="129" customWidth="1"/>
    <col min="6663" max="6663" width="11.6640625" style="129" customWidth="1"/>
    <col min="6664" max="6664" width="12" style="129" bestFit="1" customWidth="1"/>
    <col min="6665" max="6665" width="21.6640625" style="129" customWidth="1"/>
    <col min="6666" max="6913" width="9.1640625" style="129"/>
    <col min="6914" max="6914" width="4.5" style="129" customWidth="1"/>
    <col min="6915" max="6915" width="6.83203125" style="129" customWidth="1"/>
    <col min="6916" max="6916" width="81.6640625" style="129" customWidth="1"/>
    <col min="6917" max="6917" width="37.1640625" style="129" customWidth="1"/>
    <col min="6918" max="6918" width="24.6640625" style="129" customWidth="1"/>
    <col min="6919" max="6919" width="11.6640625" style="129" customWidth="1"/>
    <col min="6920" max="6920" width="12" style="129" bestFit="1" customWidth="1"/>
    <col min="6921" max="6921" width="21.6640625" style="129" customWidth="1"/>
    <col min="6922" max="7169" width="9.1640625" style="129"/>
    <col min="7170" max="7170" width="4.5" style="129" customWidth="1"/>
    <col min="7171" max="7171" width="6.83203125" style="129" customWidth="1"/>
    <col min="7172" max="7172" width="81.6640625" style="129" customWidth="1"/>
    <col min="7173" max="7173" width="37.1640625" style="129" customWidth="1"/>
    <col min="7174" max="7174" width="24.6640625" style="129" customWidth="1"/>
    <col min="7175" max="7175" width="11.6640625" style="129" customWidth="1"/>
    <col min="7176" max="7176" width="12" style="129" bestFit="1" customWidth="1"/>
    <col min="7177" max="7177" width="21.6640625" style="129" customWidth="1"/>
    <col min="7178" max="7425" width="9.1640625" style="129"/>
    <col min="7426" max="7426" width="4.5" style="129" customWidth="1"/>
    <col min="7427" max="7427" width="6.83203125" style="129" customWidth="1"/>
    <col min="7428" max="7428" width="81.6640625" style="129" customWidth="1"/>
    <col min="7429" max="7429" width="37.1640625" style="129" customWidth="1"/>
    <col min="7430" max="7430" width="24.6640625" style="129" customWidth="1"/>
    <col min="7431" max="7431" width="11.6640625" style="129" customWidth="1"/>
    <col min="7432" max="7432" width="12" style="129" bestFit="1" customWidth="1"/>
    <col min="7433" max="7433" width="21.6640625" style="129" customWidth="1"/>
    <col min="7434" max="7681" width="9.1640625" style="129"/>
    <col min="7682" max="7682" width="4.5" style="129" customWidth="1"/>
    <col min="7683" max="7683" width="6.83203125" style="129" customWidth="1"/>
    <col min="7684" max="7684" width="81.6640625" style="129" customWidth="1"/>
    <col min="7685" max="7685" width="37.1640625" style="129" customWidth="1"/>
    <col min="7686" max="7686" width="24.6640625" style="129" customWidth="1"/>
    <col min="7687" max="7687" width="11.6640625" style="129" customWidth="1"/>
    <col min="7688" max="7688" width="12" style="129" bestFit="1" customWidth="1"/>
    <col min="7689" max="7689" width="21.6640625" style="129" customWidth="1"/>
    <col min="7690" max="7937" width="9.1640625" style="129"/>
    <col min="7938" max="7938" width="4.5" style="129" customWidth="1"/>
    <col min="7939" max="7939" width="6.83203125" style="129" customWidth="1"/>
    <col min="7940" max="7940" width="81.6640625" style="129" customWidth="1"/>
    <col min="7941" max="7941" width="37.1640625" style="129" customWidth="1"/>
    <col min="7942" max="7942" width="24.6640625" style="129" customWidth="1"/>
    <col min="7943" max="7943" width="11.6640625" style="129" customWidth="1"/>
    <col min="7944" max="7944" width="12" style="129" bestFit="1" customWidth="1"/>
    <col min="7945" max="7945" width="21.6640625" style="129" customWidth="1"/>
    <col min="7946" max="8193" width="9.1640625" style="129"/>
    <col min="8194" max="8194" width="4.5" style="129" customWidth="1"/>
    <col min="8195" max="8195" width="6.83203125" style="129" customWidth="1"/>
    <col min="8196" max="8196" width="81.6640625" style="129" customWidth="1"/>
    <col min="8197" max="8197" width="37.1640625" style="129" customWidth="1"/>
    <col min="8198" max="8198" width="24.6640625" style="129" customWidth="1"/>
    <col min="8199" max="8199" width="11.6640625" style="129" customWidth="1"/>
    <col min="8200" max="8200" width="12" style="129" bestFit="1" customWidth="1"/>
    <col min="8201" max="8201" width="21.6640625" style="129" customWidth="1"/>
    <col min="8202" max="8449" width="9.1640625" style="129"/>
    <col min="8450" max="8450" width="4.5" style="129" customWidth="1"/>
    <col min="8451" max="8451" width="6.83203125" style="129" customWidth="1"/>
    <col min="8452" max="8452" width="81.6640625" style="129" customWidth="1"/>
    <col min="8453" max="8453" width="37.1640625" style="129" customWidth="1"/>
    <col min="8454" max="8454" width="24.6640625" style="129" customWidth="1"/>
    <col min="8455" max="8455" width="11.6640625" style="129" customWidth="1"/>
    <col min="8456" max="8456" width="12" style="129" bestFit="1" customWidth="1"/>
    <col min="8457" max="8457" width="21.6640625" style="129" customWidth="1"/>
    <col min="8458" max="8705" width="9.1640625" style="129"/>
    <col min="8706" max="8706" width="4.5" style="129" customWidth="1"/>
    <col min="8707" max="8707" width="6.83203125" style="129" customWidth="1"/>
    <col min="8708" max="8708" width="81.6640625" style="129" customWidth="1"/>
    <col min="8709" max="8709" width="37.1640625" style="129" customWidth="1"/>
    <col min="8710" max="8710" width="24.6640625" style="129" customWidth="1"/>
    <col min="8711" max="8711" width="11.6640625" style="129" customWidth="1"/>
    <col min="8712" max="8712" width="12" style="129" bestFit="1" customWidth="1"/>
    <col min="8713" max="8713" width="21.6640625" style="129" customWidth="1"/>
    <col min="8714" max="8961" width="9.1640625" style="129"/>
    <col min="8962" max="8962" width="4.5" style="129" customWidth="1"/>
    <col min="8963" max="8963" width="6.83203125" style="129" customWidth="1"/>
    <col min="8964" max="8964" width="81.6640625" style="129" customWidth="1"/>
    <col min="8965" max="8965" width="37.1640625" style="129" customWidth="1"/>
    <col min="8966" max="8966" width="24.6640625" style="129" customWidth="1"/>
    <col min="8967" max="8967" width="11.6640625" style="129" customWidth="1"/>
    <col min="8968" max="8968" width="12" style="129" bestFit="1" customWidth="1"/>
    <col min="8969" max="8969" width="21.6640625" style="129" customWidth="1"/>
    <col min="8970" max="9217" width="9.1640625" style="129"/>
    <col min="9218" max="9218" width="4.5" style="129" customWidth="1"/>
    <col min="9219" max="9219" width="6.83203125" style="129" customWidth="1"/>
    <col min="9220" max="9220" width="81.6640625" style="129" customWidth="1"/>
    <col min="9221" max="9221" width="37.1640625" style="129" customWidth="1"/>
    <col min="9222" max="9222" width="24.6640625" style="129" customWidth="1"/>
    <col min="9223" max="9223" width="11.6640625" style="129" customWidth="1"/>
    <col min="9224" max="9224" width="12" style="129" bestFit="1" customWidth="1"/>
    <col min="9225" max="9225" width="21.6640625" style="129" customWidth="1"/>
    <col min="9226" max="9473" width="9.1640625" style="129"/>
    <col min="9474" max="9474" width="4.5" style="129" customWidth="1"/>
    <col min="9475" max="9475" width="6.83203125" style="129" customWidth="1"/>
    <col min="9476" max="9476" width="81.6640625" style="129" customWidth="1"/>
    <col min="9477" max="9477" width="37.1640625" style="129" customWidth="1"/>
    <col min="9478" max="9478" width="24.6640625" style="129" customWidth="1"/>
    <col min="9479" max="9479" width="11.6640625" style="129" customWidth="1"/>
    <col min="9480" max="9480" width="12" style="129" bestFit="1" customWidth="1"/>
    <col min="9481" max="9481" width="21.6640625" style="129" customWidth="1"/>
    <col min="9482" max="9729" width="9.1640625" style="129"/>
    <col min="9730" max="9730" width="4.5" style="129" customWidth="1"/>
    <col min="9731" max="9731" width="6.83203125" style="129" customWidth="1"/>
    <col min="9732" max="9732" width="81.6640625" style="129" customWidth="1"/>
    <col min="9733" max="9733" width="37.1640625" style="129" customWidth="1"/>
    <col min="9734" max="9734" width="24.6640625" style="129" customWidth="1"/>
    <col min="9735" max="9735" width="11.6640625" style="129" customWidth="1"/>
    <col min="9736" max="9736" width="12" style="129" bestFit="1" customWidth="1"/>
    <col min="9737" max="9737" width="21.6640625" style="129" customWidth="1"/>
    <col min="9738" max="9985" width="9.1640625" style="129"/>
    <col min="9986" max="9986" width="4.5" style="129" customWidth="1"/>
    <col min="9987" max="9987" width="6.83203125" style="129" customWidth="1"/>
    <col min="9988" max="9988" width="81.6640625" style="129" customWidth="1"/>
    <col min="9989" max="9989" width="37.1640625" style="129" customWidth="1"/>
    <col min="9990" max="9990" width="24.6640625" style="129" customWidth="1"/>
    <col min="9991" max="9991" width="11.6640625" style="129" customWidth="1"/>
    <col min="9992" max="9992" width="12" style="129" bestFit="1" customWidth="1"/>
    <col min="9993" max="9993" width="21.6640625" style="129" customWidth="1"/>
    <col min="9994" max="10241" width="9.1640625" style="129"/>
    <col min="10242" max="10242" width="4.5" style="129" customWidth="1"/>
    <col min="10243" max="10243" width="6.83203125" style="129" customWidth="1"/>
    <col min="10244" max="10244" width="81.6640625" style="129" customWidth="1"/>
    <col min="10245" max="10245" width="37.1640625" style="129" customWidth="1"/>
    <col min="10246" max="10246" width="24.6640625" style="129" customWidth="1"/>
    <col min="10247" max="10247" width="11.6640625" style="129" customWidth="1"/>
    <col min="10248" max="10248" width="12" style="129" bestFit="1" customWidth="1"/>
    <col min="10249" max="10249" width="21.6640625" style="129" customWidth="1"/>
    <col min="10250" max="10497" width="9.1640625" style="129"/>
    <col min="10498" max="10498" width="4.5" style="129" customWidth="1"/>
    <col min="10499" max="10499" width="6.83203125" style="129" customWidth="1"/>
    <col min="10500" max="10500" width="81.6640625" style="129" customWidth="1"/>
    <col min="10501" max="10501" width="37.1640625" style="129" customWidth="1"/>
    <col min="10502" max="10502" width="24.6640625" style="129" customWidth="1"/>
    <col min="10503" max="10503" width="11.6640625" style="129" customWidth="1"/>
    <col min="10504" max="10504" width="12" style="129" bestFit="1" customWidth="1"/>
    <col min="10505" max="10505" width="21.6640625" style="129" customWidth="1"/>
    <col min="10506" max="10753" width="9.1640625" style="129"/>
    <col min="10754" max="10754" width="4.5" style="129" customWidth="1"/>
    <col min="10755" max="10755" width="6.83203125" style="129" customWidth="1"/>
    <col min="10756" max="10756" width="81.6640625" style="129" customWidth="1"/>
    <col min="10757" max="10757" width="37.1640625" style="129" customWidth="1"/>
    <col min="10758" max="10758" width="24.6640625" style="129" customWidth="1"/>
    <col min="10759" max="10759" width="11.6640625" style="129" customWidth="1"/>
    <col min="10760" max="10760" width="12" style="129" bestFit="1" customWidth="1"/>
    <col min="10761" max="10761" width="21.6640625" style="129" customWidth="1"/>
    <col min="10762" max="11009" width="9.1640625" style="129"/>
    <col min="11010" max="11010" width="4.5" style="129" customWidth="1"/>
    <col min="11011" max="11011" width="6.83203125" style="129" customWidth="1"/>
    <col min="11012" max="11012" width="81.6640625" style="129" customWidth="1"/>
    <col min="11013" max="11013" width="37.1640625" style="129" customWidth="1"/>
    <col min="11014" max="11014" width="24.6640625" style="129" customWidth="1"/>
    <col min="11015" max="11015" width="11.6640625" style="129" customWidth="1"/>
    <col min="11016" max="11016" width="12" style="129" bestFit="1" customWidth="1"/>
    <col min="11017" max="11017" width="21.6640625" style="129" customWidth="1"/>
    <col min="11018" max="11265" width="9.1640625" style="129"/>
    <col min="11266" max="11266" width="4.5" style="129" customWidth="1"/>
    <col min="11267" max="11267" width="6.83203125" style="129" customWidth="1"/>
    <col min="11268" max="11268" width="81.6640625" style="129" customWidth="1"/>
    <col min="11269" max="11269" width="37.1640625" style="129" customWidth="1"/>
    <col min="11270" max="11270" width="24.6640625" style="129" customWidth="1"/>
    <col min="11271" max="11271" width="11.6640625" style="129" customWidth="1"/>
    <col min="11272" max="11272" width="12" style="129" bestFit="1" customWidth="1"/>
    <col min="11273" max="11273" width="21.6640625" style="129" customWidth="1"/>
    <col min="11274" max="11521" width="9.1640625" style="129"/>
    <col min="11522" max="11522" width="4.5" style="129" customWidth="1"/>
    <col min="11523" max="11523" width="6.83203125" style="129" customWidth="1"/>
    <col min="11524" max="11524" width="81.6640625" style="129" customWidth="1"/>
    <col min="11525" max="11525" width="37.1640625" style="129" customWidth="1"/>
    <col min="11526" max="11526" width="24.6640625" style="129" customWidth="1"/>
    <col min="11527" max="11527" width="11.6640625" style="129" customWidth="1"/>
    <col min="11528" max="11528" width="12" style="129" bestFit="1" customWidth="1"/>
    <col min="11529" max="11529" width="21.6640625" style="129" customWidth="1"/>
    <col min="11530" max="11777" width="9.1640625" style="129"/>
    <col min="11778" max="11778" width="4.5" style="129" customWidth="1"/>
    <col min="11779" max="11779" width="6.83203125" style="129" customWidth="1"/>
    <col min="11780" max="11780" width="81.6640625" style="129" customWidth="1"/>
    <col min="11781" max="11781" width="37.1640625" style="129" customWidth="1"/>
    <col min="11782" max="11782" width="24.6640625" style="129" customWidth="1"/>
    <col min="11783" max="11783" width="11.6640625" style="129" customWidth="1"/>
    <col min="11784" max="11784" width="12" style="129" bestFit="1" customWidth="1"/>
    <col min="11785" max="11785" width="21.6640625" style="129" customWidth="1"/>
    <col min="11786" max="12033" width="9.1640625" style="129"/>
    <col min="12034" max="12034" width="4.5" style="129" customWidth="1"/>
    <col min="12035" max="12035" width="6.83203125" style="129" customWidth="1"/>
    <col min="12036" max="12036" width="81.6640625" style="129" customWidth="1"/>
    <col min="12037" max="12037" width="37.1640625" style="129" customWidth="1"/>
    <col min="12038" max="12038" width="24.6640625" style="129" customWidth="1"/>
    <col min="12039" max="12039" width="11.6640625" style="129" customWidth="1"/>
    <col min="12040" max="12040" width="12" style="129" bestFit="1" customWidth="1"/>
    <col min="12041" max="12041" width="21.6640625" style="129" customWidth="1"/>
    <col min="12042" max="12289" width="9.1640625" style="129"/>
    <col min="12290" max="12290" width="4.5" style="129" customWidth="1"/>
    <col min="12291" max="12291" width="6.83203125" style="129" customWidth="1"/>
    <col min="12292" max="12292" width="81.6640625" style="129" customWidth="1"/>
    <col min="12293" max="12293" width="37.1640625" style="129" customWidth="1"/>
    <col min="12294" max="12294" width="24.6640625" style="129" customWidth="1"/>
    <col min="12295" max="12295" width="11.6640625" style="129" customWidth="1"/>
    <col min="12296" max="12296" width="12" style="129" bestFit="1" customWidth="1"/>
    <col min="12297" max="12297" width="21.6640625" style="129" customWidth="1"/>
    <col min="12298" max="12545" width="9.1640625" style="129"/>
    <col min="12546" max="12546" width="4.5" style="129" customWidth="1"/>
    <col min="12547" max="12547" width="6.83203125" style="129" customWidth="1"/>
    <col min="12548" max="12548" width="81.6640625" style="129" customWidth="1"/>
    <col min="12549" max="12549" width="37.1640625" style="129" customWidth="1"/>
    <col min="12550" max="12550" width="24.6640625" style="129" customWidth="1"/>
    <col min="12551" max="12551" width="11.6640625" style="129" customWidth="1"/>
    <col min="12552" max="12552" width="12" style="129" bestFit="1" customWidth="1"/>
    <col min="12553" max="12553" width="21.6640625" style="129" customWidth="1"/>
    <col min="12554" max="12801" width="9.1640625" style="129"/>
    <col min="12802" max="12802" width="4.5" style="129" customWidth="1"/>
    <col min="12803" max="12803" width="6.83203125" style="129" customWidth="1"/>
    <col min="12804" max="12804" width="81.6640625" style="129" customWidth="1"/>
    <col min="12805" max="12805" width="37.1640625" style="129" customWidth="1"/>
    <col min="12806" max="12806" width="24.6640625" style="129" customWidth="1"/>
    <col min="12807" max="12807" width="11.6640625" style="129" customWidth="1"/>
    <col min="12808" max="12808" width="12" style="129" bestFit="1" customWidth="1"/>
    <col min="12809" max="12809" width="21.6640625" style="129" customWidth="1"/>
    <col min="12810" max="13057" width="9.1640625" style="129"/>
    <col min="13058" max="13058" width="4.5" style="129" customWidth="1"/>
    <col min="13059" max="13059" width="6.83203125" style="129" customWidth="1"/>
    <col min="13060" max="13060" width="81.6640625" style="129" customWidth="1"/>
    <col min="13061" max="13061" width="37.1640625" style="129" customWidth="1"/>
    <col min="13062" max="13062" width="24.6640625" style="129" customWidth="1"/>
    <col min="13063" max="13063" width="11.6640625" style="129" customWidth="1"/>
    <col min="13064" max="13064" width="12" style="129" bestFit="1" customWidth="1"/>
    <col min="13065" max="13065" width="21.6640625" style="129" customWidth="1"/>
    <col min="13066" max="13313" width="9.1640625" style="129"/>
    <col min="13314" max="13314" width="4.5" style="129" customWidth="1"/>
    <col min="13315" max="13315" width="6.83203125" style="129" customWidth="1"/>
    <col min="13316" max="13316" width="81.6640625" style="129" customWidth="1"/>
    <col min="13317" max="13317" width="37.1640625" style="129" customWidth="1"/>
    <col min="13318" max="13318" width="24.6640625" style="129" customWidth="1"/>
    <col min="13319" max="13319" width="11.6640625" style="129" customWidth="1"/>
    <col min="13320" max="13320" width="12" style="129" bestFit="1" customWidth="1"/>
    <col min="13321" max="13321" width="21.6640625" style="129" customWidth="1"/>
    <col min="13322" max="13569" width="9.1640625" style="129"/>
    <col min="13570" max="13570" width="4.5" style="129" customWidth="1"/>
    <col min="13571" max="13571" width="6.83203125" style="129" customWidth="1"/>
    <col min="13572" max="13572" width="81.6640625" style="129" customWidth="1"/>
    <col min="13573" max="13573" width="37.1640625" style="129" customWidth="1"/>
    <col min="13574" max="13574" width="24.6640625" style="129" customWidth="1"/>
    <col min="13575" max="13575" width="11.6640625" style="129" customWidth="1"/>
    <col min="13576" max="13576" width="12" style="129" bestFit="1" customWidth="1"/>
    <col min="13577" max="13577" width="21.6640625" style="129" customWidth="1"/>
    <col min="13578" max="13825" width="9.1640625" style="129"/>
    <col min="13826" max="13826" width="4.5" style="129" customWidth="1"/>
    <col min="13827" max="13827" width="6.83203125" style="129" customWidth="1"/>
    <col min="13828" max="13828" width="81.6640625" style="129" customWidth="1"/>
    <col min="13829" max="13829" width="37.1640625" style="129" customWidth="1"/>
    <col min="13830" max="13830" width="24.6640625" style="129" customWidth="1"/>
    <col min="13831" max="13831" width="11.6640625" style="129" customWidth="1"/>
    <col min="13832" max="13832" width="12" style="129" bestFit="1" customWidth="1"/>
    <col min="13833" max="13833" width="21.6640625" style="129" customWidth="1"/>
    <col min="13834" max="14081" width="9.1640625" style="129"/>
    <col min="14082" max="14082" width="4.5" style="129" customWidth="1"/>
    <col min="14083" max="14083" width="6.83203125" style="129" customWidth="1"/>
    <col min="14084" max="14084" width="81.6640625" style="129" customWidth="1"/>
    <col min="14085" max="14085" width="37.1640625" style="129" customWidth="1"/>
    <col min="14086" max="14086" width="24.6640625" style="129" customWidth="1"/>
    <col min="14087" max="14087" width="11.6640625" style="129" customWidth="1"/>
    <col min="14088" max="14088" width="12" style="129" bestFit="1" customWidth="1"/>
    <col min="14089" max="14089" width="21.6640625" style="129" customWidth="1"/>
    <col min="14090" max="14337" width="9.1640625" style="129"/>
    <col min="14338" max="14338" width="4.5" style="129" customWidth="1"/>
    <col min="14339" max="14339" width="6.83203125" style="129" customWidth="1"/>
    <col min="14340" max="14340" width="81.6640625" style="129" customWidth="1"/>
    <col min="14341" max="14341" width="37.1640625" style="129" customWidth="1"/>
    <col min="14342" max="14342" width="24.6640625" style="129" customWidth="1"/>
    <col min="14343" max="14343" width="11.6640625" style="129" customWidth="1"/>
    <col min="14344" max="14344" width="12" style="129" bestFit="1" customWidth="1"/>
    <col min="14345" max="14345" width="21.6640625" style="129" customWidth="1"/>
    <col min="14346" max="14593" width="9.1640625" style="129"/>
    <col min="14594" max="14594" width="4.5" style="129" customWidth="1"/>
    <col min="14595" max="14595" width="6.83203125" style="129" customWidth="1"/>
    <col min="14596" max="14596" width="81.6640625" style="129" customWidth="1"/>
    <col min="14597" max="14597" width="37.1640625" style="129" customWidth="1"/>
    <col min="14598" max="14598" width="24.6640625" style="129" customWidth="1"/>
    <col min="14599" max="14599" width="11.6640625" style="129" customWidth="1"/>
    <col min="14600" max="14600" width="12" style="129" bestFit="1" customWidth="1"/>
    <col min="14601" max="14601" width="21.6640625" style="129" customWidth="1"/>
    <col min="14602" max="14849" width="9.1640625" style="129"/>
    <col min="14850" max="14850" width="4.5" style="129" customWidth="1"/>
    <col min="14851" max="14851" width="6.83203125" style="129" customWidth="1"/>
    <col min="14852" max="14852" width="81.6640625" style="129" customWidth="1"/>
    <col min="14853" max="14853" width="37.1640625" style="129" customWidth="1"/>
    <col min="14854" max="14854" width="24.6640625" style="129" customWidth="1"/>
    <col min="14855" max="14855" width="11.6640625" style="129" customWidth="1"/>
    <col min="14856" max="14856" width="12" style="129" bestFit="1" customWidth="1"/>
    <col min="14857" max="14857" width="21.6640625" style="129" customWidth="1"/>
    <col min="14858" max="15105" width="9.1640625" style="129"/>
    <col min="15106" max="15106" width="4.5" style="129" customWidth="1"/>
    <col min="15107" max="15107" width="6.83203125" style="129" customWidth="1"/>
    <col min="15108" max="15108" width="81.6640625" style="129" customWidth="1"/>
    <col min="15109" max="15109" width="37.1640625" style="129" customWidth="1"/>
    <col min="15110" max="15110" width="24.6640625" style="129" customWidth="1"/>
    <col min="15111" max="15111" width="11.6640625" style="129" customWidth="1"/>
    <col min="15112" max="15112" width="12" style="129" bestFit="1" customWidth="1"/>
    <col min="15113" max="15113" width="21.6640625" style="129" customWidth="1"/>
    <col min="15114" max="15361" width="9.1640625" style="129"/>
    <col min="15362" max="15362" width="4.5" style="129" customWidth="1"/>
    <col min="15363" max="15363" width="6.83203125" style="129" customWidth="1"/>
    <col min="15364" max="15364" width="81.6640625" style="129" customWidth="1"/>
    <col min="15365" max="15365" width="37.1640625" style="129" customWidth="1"/>
    <col min="15366" max="15366" width="24.6640625" style="129" customWidth="1"/>
    <col min="15367" max="15367" width="11.6640625" style="129" customWidth="1"/>
    <col min="15368" max="15368" width="12" style="129" bestFit="1" customWidth="1"/>
    <col min="15369" max="15369" width="21.6640625" style="129" customWidth="1"/>
    <col min="15370" max="15617" width="9.1640625" style="129"/>
    <col min="15618" max="15618" width="4.5" style="129" customWidth="1"/>
    <col min="15619" max="15619" width="6.83203125" style="129" customWidth="1"/>
    <col min="15620" max="15620" width="81.6640625" style="129" customWidth="1"/>
    <col min="15621" max="15621" width="37.1640625" style="129" customWidth="1"/>
    <col min="15622" max="15622" width="24.6640625" style="129" customWidth="1"/>
    <col min="15623" max="15623" width="11.6640625" style="129" customWidth="1"/>
    <col min="15624" max="15624" width="12" style="129" bestFit="1" customWidth="1"/>
    <col min="15625" max="15625" width="21.6640625" style="129" customWidth="1"/>
    <col min="15626" max="15873" width="9.1640625" style="129"/>
    <col min="15874" max="15874" width="4.5" style="129" customWidth="1"/>
    <col min="15875" max="15875" width="6.83203125" style="129" customWidth="1"/>
    <col min="15876" max="15876" width="81.6640625" style="129" customWidth="1"/>
    <col min="15877" max="15877" width="37.1640625" style="129" customWidth="1"/>
    <col min="15878" max="15878" width="24.6640625" style="129" customWidth="1"/>
    <col min="15879" max="15879" width="11.6640625" style="129" customWidth="1"/>
    <col min="15880" max="15880" width="12" style="129" bestFit="1" customWidth="1"/>
    <col min="15881" max="15881" width="21.6640625" style="129" customWidth="1"/>
    <col min="15882" max="16129" width="9.1640625" style="129"/>
    <col min="16130" max="16130" width="4.5" style="129" customWidth="1"/>
    <col min="16131" max="16131" width="6.83203125" style="129" customWidth="1"/>
    <col min="16132" max="16132" width="81.6640625" style="129" customWidth="1"/>
    <col min="16133" max="16133" width="37.1640625" style="129" customWidth="1"/>
    <col min="16134" max="16134" width="24.6640625" style="129" customWidth="1"/>
    <col min="16135" max="16135" width="11.6640625" style="129" customWidth="1"/>
    <col min="16136" max="16136" width="12" style="129" bestFit="1" customWidth="1"/>
    <col min="16137" max="16137" width="21.6640625" style="129" customWidth="1"/>
    <col min="16138" max="16384" width="9.1640625" style="129"/>
  </cols>
  <sheetData>
    <row r="1" spans="1:10" ht="18" customHeight="1" thickBot="1">
      <c r="A1" s="367" t="s">
        <v>2339</v>
      </c>
      <c r="B1" s="367"/>
      <c r="C1" s="367"/>
      <c r="D1" s="367"/>
      <c r="E1" s="367"/>
      <c r="F1" s="367"/>
      <c r="G1" s="367"/>
      <c r="H1" s="367"/>
    </row>
    <row r="2" spans="1:10" ht="30" customHeight="1" thickTop="1">
      <c r="A2" s="130" t="s">
        <v>259</v>
      </c>
      <c r="B2" s="131" t="s">
        <v>260</v>
      </c>
      <c r="C2" s="131" t="s">
        <v>261</v>
      </c>
      <c r="D2" s="131"/>
      <c r="E2" s="131" t="s">
        <v>263</v>
      </c>
      <c r="F2" s="131" t="s">
        <v>264</v>
      </c>
      <c r="G2" s="131" t="s">
        <v>265</v>
      </c>
      <c r="H2" s="132" t="s">
        <v>266</v>
      </c>
    </row>
    <row r="3" spans="1:10" s="138" customFormat="1" ht="12" customHeight="1" thickBot="1">
      <c r="A3" s="133">
        <v>1</v>
      </c>
      <c r="B3" s="134">
        <v>2</v>
      </c>
      <c r="C3" s="134" t="s">
        <v>2340</v>
      </c>
      <c r="D3" s="134"/>
      <c r="E3" s="135">
        <v>4</v>
      </c>
      <c r="F3" s="136">
        <v>5</v>
      </c>
      <c r="G3" s="136">
        <v>6</v>
      </c>
      <c r="H3" s="137">
        <v>7</v>
      </c>
    </row>
    <row r="4" spans="1:10" s="144" customFormat="1" ht="15" customHeight="1" thickTop="1">
      <c r="A4" s="139">
        <v>1</v>
      </c>
      <c r="B4" s="140">
        <v>19</v>
      </c>
      <c r="C4" s="141" t="s">
        <v>2341</v>
      </c>
      <c r="D4" s="152" t="str">
        <f t="shared" ref="D4:D67" si="0">C4&amp;" ("&amp;B4&amp;")"</f>
        <v>HRVATSKI SABOR (19)</v>
      </c>
      <c r="E4" s="141" t="s">
        <v>2342</v>
      </c>
      <c r="F4" s="141" t="s">
        <v>268</v>
      </c>
      <c r="G4" s="142">
        <v>3205860</v>
      </c>
      <c r="H4" s="143" t="s">
        <v>2343</v>
      </c>
    </row>
    <row r="5" spans="1:10" s="144" customFormat="1" ht="15" customHeight="1">
      <c r="A5" s="139">
        <f>+A4+1</f>
        <v>2</v>
      </c>
      <c r="B5" s="145">
        <v>52321</v>
      </c>
      <c r="C5" s="141" t="s">
        <v>2344</v>
      </c>
      <c r="D5" s="152" t="str">
        <f t="shared" si="0"/>
        <v>POVJERENSTVO ZA FISKALNU POLITIKU (52321)</v>
      </c>
      <c r="E5" s="141" t="s">
        <v>2345</v>
      </c>
      <c r="F5" s="141" t="s">
        <v>268</v>
      </c>
      <c r="G5" s="142">
        <v>5513260</v>
      </c>
      <c r="H5" s="143" t="s">
        <v>2346</v>
      </c>
    </row>
    <row r="6" spans="1:10" s="144" customFormat="1" ht="15" customHeight="1">
      <c r="A6" s="139">
        <f t="shared" ref="A6:A69" si="1">+A5+1</f>
        <v>3</v>
      </c>
      <c r="B6" s="146">
        <v>42434</v>
      </c>
      <c r="C6" s="147" t="s">
        <v>2347</v>
      </c>
      <c r="D6" s="152" t="str">
        <f t="shared" si="0"/>
        <v>DRŽAVNO IZBORNO POVJERENSTVO REPUBLIKE HRVATSKE (42434)</v>
      </c>
      <c r="E6" s="147" t="s">
        <v>2348</v>
      </c>
      <c r="F6" s="147" t="s">
        <v>268</v>
      </c>
      <c r="G6" s="148">
        <v>2197278</v>
      </c>
      <c r="H6" s="149" t="s">
        <v>2349</v>
      </c>
    </row>
    <row r="7" spans="1:10" s="144" customFormat="1" ht="15" customHeight="1">
      <c r="A7" s="139">
        <f t="shared" si="1"/>
        <v>4</v>
      </c>
      <c r="B7" s="146">
        <v>46028</v>
      </c>
      <c r="C7" s="141" t="s">
        <v>2350</v>
      </c>
      <c r="D7" s="152" t="str">
        <f t="shared" si="0"/>
        <v>URED PREDSJEDNICE REPUBLIKE HRVATSKE PO PRESTANKU OBNAŠANJA DUŽNOSTI (46028)</v>
      </c>
      <c r="E7" s="141" t="s">
        <v>2351</v>
      </c>
      <c r="F7" s="141" t="s">
        <v>268</v>
      </c>
      <c r="G7" s="142">
        <v>2611660</v>
      </c>
      <c r="H7" s="143" t="s">
        <v>2352</v>
      </c>
    </row>
    <row r="8" spans="1:10" ht="15" customHeight="1">
      <c r="A8" s="139">
        <f t="shared" si="1"/>
        <v>5</v>
      </c>
      <c r="B8" s="146">
        <v>35</v>
      </c>
      <c r="C8" s="141" t="s">
        <v>2353</v>
      </c>
      <c r="D8" s="152" t="str">
        <f t="shared" si="0"/>
        <v>URED PREDSJEDNIKA REPUBLIKE HRVATSKE (35)</v>
      </c>
      <c r="E8" s="141" t="s">
        <v>2354</v>
      </c>
      <c r="F8" s="141" t="s">
        <v>268</v>
      </c>
      <c r="G8" s="142">
        <v>3220346</v>
      </c>
      <c r="H8" s="143" t="s">
        <v>2355</v>
      </c>
      <c r="J8" s="144"/>
    </row>
    <row r="9" spans="1:10" s="144" customFormat="1" ht="15" customHeight="1">
      <c r="A9" s="139">
        <f t="shared" si="1"/>
        <v>6</v>
      </c>
      <c r="B9" s="146">
        <v>6031</v>
      </c>
      <c r="C9" s="141" t="s">
        <v>2356</v>
      </c>
      <c r="D9" s="152" t="str">
        <f t="shared" si="0"/>
        <v>USTAVNI SUD REPUBLIKE HRVATSKE (6031)</v>
      </c>
      <c r="E9" s="141" t="s">
        <v>2357</v>
      </c>
      <c r="F9" s="141" t="s">
        <v>268</v>
      </c>
      <c r="G9" s="142">
        <v>3206084</v>
      </c>
      <c r="H9" s="143" t="s">
        <v>2358</v>
      </c>
    </row>
    <row r="10" spans="1:10" s="144" customFormat="1" ht="15" customHeight="1">
      <c r="A10" s="139">
        <f t="shared" si="1"/>
        <v>7</v>
      </c>
      <c r="B10" s="146">
        <v>20833</v>
      </c>
      <c r="C10" s="141" t="s">
        <v>2359</v>
      </c>
      <c r="D10" s="152" t="str">
        <f t="shared" si="0"/>
        <v>AGENCIJA ZA ZAŠTITU TRŽIŠNOG NATJECANJA (20833)</v>
      </c>
      <c r="E10" s="141" t="s">
        <v>2360</v>
      </c>
      <c r="F10" s="141" t="s">
        <v>268</v>
      </c>
      <c r="G10" s="142">
        <v>1253433</v>
      </c>
      <c r="H10" s="143" t="s">
        <v>2361</v>
      </c>
    </row>
    <row r="11" spans="1:10" s="144" customFormat="1" ht="15" customHeight="1">
      <c r="A11" s="139">
        <f t="shared" si="1"/>
        <v>8</v>
      </c>
      <c r="B11" s="146">
        <v>51</v>
      </c>
      <c r="C11" s="141" t="s">
        <v>2362</v>
      </c>
      <c r="D11" s="152" t="str">
        <f t="shared" si="0"/>
        <v>VLADA REPUBLIKE HRVATSKE (51)</v>
      </c>
      <c r="E11" s="141" t="s">
        <v>2363</v>
      </c>
      <c r="F11" s="141" t="s">
        <v>268</v>
      </c>
      <c r="G11" s="142">
        <v>3205924</v>
      </c>
      <c r="H11" s="143" t="s">
        <v>2364</v>
      </c>
    </row>
    <row r="12" spans="1:10" ht="15" customHeight="1">
      <c r="A12" s="150">
        <f t="shared" si="1"/>
        <v>9</v>
      </c>
      <c r="B12" s="151">
        <v>23753</v>
      </c>
      <c r="C12" s="152" t="s">
        <v>2365</v>
      </c>
      <c r="D12" s="152" t="str">
        <f t="shared" si="0"/>
        <v>URED PREDSJEDNIKA VLADE REPUBLIKE HRVATSKE (23753)</v>
      </c>
      <c r="E12" s="152" t="s">
        <v>2363</v>
      </c>
      <c r="F12" s="152" t="s">
        <v>268</v>
      </c>
      <c r="G12" s="153">
        <v>1676504</v>
      </c>
      <c r="H12" s="154" t="s">
        <v>2366</v>
      </c>
      <c r="J12" s="144"/>
    </row>
    <row r="13" spans="1:10" ht="15" customHeight="1">
      <c r="A13" s="150">
        <f t="shared" si="1"/>
        <v>10</v>
      </c>
      <c r="B13" s="151">
        <v>51386</v>
      </c>
      <c r="C13" s="152" t="s">
        <v>2367</v>
      </c>
      <c r="D13" s="152" t="str">
        <f t="shared" si="0"/>
        <v>URED POTPREDSJEDNIKA VLADE REPUBLIKE HRVATSKE (51386)</v>
      </c>
      <c r="E13" s="152" t="s">
        <v>2363</v>
      </c>
      <c r="F13" s="152" t="s">
        <v>268</v>
      </c>
      <c r="G13" s="153">
        <v>5294584</v>
      </c>
      <c r="H13" s="154" t="s">
        <v>2368</v>
      </c>
      <c r="J13" s="144"/>
    </row>
    <row r="14" spans="1:10" ht="15" customHeight="1">
      <c r="A14" s="150">
        <f t="shared" si="1"/>
        <v>11</v>
      </c>
      <c r="B14" s="151">
        <v>22275</v>
      </c>
      <c r="C14" s="152" t="s">
        <v>2369</v>
      </c>
      <c r="D14" s="152" t="str">
        <f t="shared" si="0"/>
        <v>URED ZA UDRUGE (22275)</v>
      </c>
      <c r="E14" s="152" t="s">
        <v>2370</v>
      </c>
      <c r="F14" s="152" t="s">
        <v>268</v>
      </c>
      <c r="G14" s="153">
        <v>1404113</v>
      </c>
      <c r="H14" s="154" t="s">
        <v>2371</v>
      </c>
      <c r="J14" s="144"/>
    </row>
    <row r="15" spans="1:10" ht="15" customHeight="1">
      <c r="A15" s="150">
        <f t="shared" si="1"/>
        <v>12</v>
      </c>
      <c r="B15" s="151">
        <v>47406</v>
      </c>
      <c r="C15" s="152" t="s">
        <v>2372</v>
      </c>
      <c r="D15" s="152" t="str">
        <f t="shared" si="0"/>
        <v>URED ZASTUPNIKA REPUBLIKE HRVATSKE PRED EUROPSKIM SUDOM ZA LJUDSKA PRAVA  (47406)</v>
      </c>
      <c r="E15" s="152" t="s">
        <v>2373</v>
      </c>
      <c r="F15" s="152" t="s">
        <v>268</v>
      </c>
      <c r="G15" s="153">
        <v>2864851</v>
      </c>
      <c r="H15" s="154" t="s">
        <v>2374</v>
      </c>
      <c r="J15" s="144"/>
    </row>
    <row r="16" spans="1:10" ht="15" customHeight="1">
      <c r="A16" s="150">
        <f t="shared" si="1"/>
        <v>13</v>
      </c>
      <c r="B16" s="151">
        <v>23979</v>
      </c>
      <c r="C16" s="152" t="s">
        <v>2375</v>
      </c>
      <c r="D16" s="152" t="str">
        <f t="shared" si="0"/>
        <v>STRUČNA SLUŽBA SAVJETA ZA NACIONALNE MANJINE (23979)</v>
      </c>
      <c r="E16" s="152" t="s">
        <v>2376</v>
      </c>
      <c r="F16" s="152" t="s">
        <v>268</v>
      </c>
      <c r="G16" s="153">
        <v>1730118</v>
      </c>
      <c r="H16" s="154" t="s">
        <v>2377</v>
      </c>
      <c r="J16" s="144"/>
    </row>
    <row r="17" spans="1:10" ht="15" customHeight="1">
      <c r="A17" s="150">
        <f t="shared" si="1"/>
        <v>14</v>
      </c>
      <c r="B17" s="151">
        <v>115</v>
      </c>
      <c r="C17" s="152" t="s">
        <v>2378</v>
      </c>
      <c r="D17" s="152" t="str">
        <f t="shared" si="0"/>
        <v>URED ZA ZAKONODAVSTVO (115)</v>
      </c>
      <c r="E17" s="152" t="s">
        <v>2363</v>
      </c>
      <c r="F17" s="152" t="s">
        <v>268</v>
      </c>
      <c r="G17" s="153">
        <v>3205959</v>
      </c>
      <c r="H17" s="154" t="s">
        <v>2379</v>
      </c>
      <c r="J17" s="144"/>
    </row>
    <row r="18" spans="1:10" ht="15" customHeight="1">
      <c r="A18" s="150">
        <f t="shared" si="1"/>
        <v>15</v>
      </c>
      <c r="B18" s="151">
        <v>123</v>
      </c>
      <c r="C18" s="152" t="s">
        <v>2380</v>
      </c>
      <c r="D18" s="152" t="str">
        <f t="shared" si="0"/>
        <v>URED ZA OPĆE POSLOVE HRVATSKOG SABORA I VLADE REPUBLIKE HRVATSKE (123)</v>
      </c>
      <c r="E18" s="152" t="s">
        <v>2381</v>
      </c>
      <c r="F18" s="152" t="s">
        <v>268</v>
      </c>
      <c r="G18" s="153">
        <v>3205916</v>
      </c>
      <c r="H18" s="154" t="s">
        <v>2382</v>
      </c>
      <c r="J18" s="144"/>
    </row>
    <row r="19" spans="1:10" ht="15" customHeight="1">
      <c r="A19" s="150">
        <f t="shared" si="1"/>
        <v>16</v>
      </c>
      <c r="B19" s="151">
        <v>23673</v>
      </c>
      <c r="C19" s="152" t="s">
        <v>2383</v>
      </c>
      <c r="D19" s="152" t="str">
        <f t="shared" si="0"/>
        <v>URED ZA PROTOKOL (23673)</v>
      </c>
      <c r="E19" s="152" t="s">
        <v>2363</v>
      </c>
      <c r="F19" s="152" t="s">
        <v>268</v>
      </c>
      <c r="G19" s="153">
        <v>1594478</v>
      </c>
      <c r="H19" s="154" t="s">
        <v>2384</v>
      </c>
      <c r="J19" s="144"/>
    </row>
    <row r="20" spans="1:10" ht="15" customHeight="1">
      <c r="A20" s="150">
        <f t="shared" si="1"/>
        <v>17</v>
      </c>
      <c r="B20" s="151">
        <v>23745</v>
      </c>
      <c r="C20" s="152" t="s">
        <v>2385</v>
      </c>
      <c r="D20" s="152" t="str">
        <f t="shared" si="0"/>
        <v>URED VLADE REPUBLIKE HRVATSKE ZA UNUTARNJU REVIZIJU (23745)</v>
      </c>
      <c r="E20" s="152" t="s">
        <v>2386</v>
      </c>
      <c r="F20" s="152" t="s">
        <v>268</v>
      </c>
      <c r="G20" s="153">
        <v>1654098</v>
      </c>
      <c r="H20" s="154" t="s">
        <v>2387</v>
      </c>
      <c r="J20" s="144"/>
    </row>
    <row r="21" spans="1:10" ht="26">
      <c r="A21" s="150">
        <f t="shared" si="1"/>
        <v>18</v>
      </c>
      <c r="B21" s="151">
        <v>23690</v>
      </c>
      <c r="C21" s="152" t="s">
        <v>2388</v>
      </c>
      <c r="D21" s="152" t="str">
        <f t="shared" si="0"/>
        <v>DIREKCIJA ZA KORIŠTENJE SLUŽBENIH ZRAKOPLOVA (23690)</v>
      </c>
      <c r="E21" s="152" t="s">
        <v>2389</v>
      </c>
      <c r="F21" s="152" t="s">
        <v>2390</v>
      </c>
      <c r="G21" s="153">
        <v>1604686</v>
      </c>
      <c r="H21" s="154" t="s">
        <v>2391</v>
      </c>
      <c r="J21" s="144"/>
    </row>
    <row r="22" spans="1:10" ht="15" customHeight="1">
      <c r="A22" s="150">
        <f t="shared" si="1"/>
        <v>19</v>
      </c>
      <c r="B22" s="151">
        <v>47422</v>
      </c>
      <c r="C22" s="152" t="s">
        <v>2392</v>
      </c>
      <c r="D22" s="152" t="str">
        <f t="shared" si="0"/>
        <v>URED ZA LJUDSKA PRAVA I PRAVA NACIONALNH MANJINA (47422)</v>
      </c>
      <c r="E22" s="152" t="s">
        <v>2376</v>
      </c>
      <c r="F22" s="152" t="s">
        <v>268</v>
      </c>
      <c r="G22" s="153">
        <v>2872781</v>
      </c>
      <c r="H22" s="154" t="s">
        <v>2393</v>
      </c>
      <c r="J22" s="144"/>
    </row>
    <row r="23" spans="1:10" ht="15" customHeight="1">
      <c r="A23" s="150">
        <f t="shared" si="1"/>
        <v>20</v>
      </c>
      <c r="B23" s="151">
        <v>48066</v>
      </c>
      <c r="C23" s="152" t="s">
        <v>2394</v>
      </c>
      <c r="D23" s="152" t="str">
        <f t="shared" si="0"/>
        <v>URED KOMISIJE ZA ODNOSE S VJERSKIM ZAJEDNICAMA (48066)</v>
      </c>
      <c r="E23" s="152" t="s">
        <v>2376</v>
      </c>
      <c r="F23" s="152" t="s">
        <v>268</v>
      </c>
      <c r="G23" s="155" t="s">
        <v>2395</v>
      </c>
      <c r="H23" s="154" t="s">
        <v>2396</v>
      </c>
      <c r="J23" s="144"/>
    </row>
    <row r="24" spans="1:10" ht="15" customHeight="1">
      <c r="A24" s="150">
        <f t="shared" si="1"/>
        <v>21</v>
      </c>
      <c r="B24" s="151">
        <v>24051</v>
      </c>
      <c r="C24" s="152" t="s">
        <v>2397</v>
      </c>
      <c r="D24" s="152" t="str">
        <f t="shared" si="0"/>
        <v>URED ZA RAVNOPRAVNOST SPOLOVA (24051)</v>
      </c>
      <c r="E24" s="152" t="s">
        <v>2376</v>
      </c>
      <c r="F24" s="152" t="s">
        <v>268</v>
      </c>
      <c r="G24" s="153">
        <v>1815342</v>
      </c>
      <c r="H24" s="154" t="s">
        <v>2398</v>
      </c>
      <c r="I24" s="156"/>
      <c r="J24" s="144"/>
    </row>
    <row r="25" spans="1:10" s="144" customFormat="1" ht="15" customHeight="1">
      <c r="A25" s="139">
        <f t="shared" si="1"/>
        <v>22</v>
      </c>
      <c r="B25" s="146">
        <v>20157</v>
      </c>
      <c r="C25" s="141" t="s">
        <v>2399</v>
      </c>
      <c r="D25" s="152" t="str">
        <f t="shared" si="0"/>
        <v>MINISTARSTVO FINANCIJA (20157)</v>
      </c>
      <c r="E25" s="141" t="s">
        <v>2400</v>
      </c>
      <c r="F25" s="141" t="s">
        <v>268</v>
      </c>
      <c r="G25" s="142">
        <v>3205991</v>
      </c>
      <c r="H25" s="143" t="s">
        <v>2401</v>
      </c>
    </row>
    <row r="26" spans="1:10" ht="15" customHeight="1">
      <c r="A26" s="150">
        <f>+A25+1</f>
        <v>23</v>
      </c>
      <c r="B26" s="151">
        <v>43732</v>
      </c>
      <c r="C26" s="152" t="s">
        <v>2402</v>
      </c>
      <c r="D26" s="152" t="str">
        <f t="shared" si="0"/>
        <v>AGENCIJA ZA REVIZIJU SUSTAVA PROVEDBE PROGRAMA EUROPSKE UNIJE (43732)</v>
      </c>
      <c r="E26" s="152" t="s">
        <v>2403</v>
      </c>
      <c r="F26" s="152" t="s">
        <v>268</v>
      </c>
      <c r="G26" s="153">
        <v>2400774</v>
      </c>
      <c r="H26" s="154" t="s">
        <v>2404</v>
      </c>
      <c r="J26" s="144"/>
    </row>
    <row r="27" spans="1:10" ht="15" customHeight="1">
      <c r="A27" s="150">
        <f t="shared" si="1"/>
        <v>24</v>
      </c>
      <c r="B27" s="151">
        <v>49286</v>
      </c>
      <c r="C27" s="152" t="s">
        <v>2405</v>
      </c>
      <c r="D27" s="152" t="str">
        <f t="shared" si="0"/>
        <v>ODBOR ZA STANDARDE FINANCIJSKOG IZVJEŠTAVANJA (49286)</v>
      </c>
      <c r="E27" s="152" t="s">
        <v>2400</v>
      </c>
      <c r="F27" s="152" t="s">
        <v>268</v>
      </c>
      <c r="G27" s="155" t="s">
        <v>2406</v>
      </c>
      <c r="H27" s="154" t="s">
        <v>2407</v>
      </c>
      <c r="J27" s="144"/>
    </row>
    <row r="28" spans="1:10" s="144" customFormat="1" ht="15" customHeight="1">
      <c r="A28" s="139">
        <f t="shared" si="1"/>
        <v>25</v>
      </c>
      <c r="B28" s="146">
        <v>40834</v>
      </c>
      <c r="C28" s="147" t="s">
        <v>2408</v>
      </c>
      <c r="D28" s="152" t="str">
        <f t="shared" si="0"/>
        <v>SIGURNOSNO OBAVJEŠTAJNA AGENCIJA (40834)</v>
      </c>
      <c r="E28" s="147" t="s">
        <v>2409</v>
      </c>
      <c r="F28" s="147" t="s">
        <v>268</v>
      </c>
      <c r="G28" s="148">
        <v>2111004</v>
      </c>
      <c r="H28" s="149" t="s">
        <v>2410</v>
      </c>
    </row>
    <row r="29" spans="1:10" s="144" customFormat="1" ht="15" customHeight="1">
      <c r="A29" s="139">
        <f t="shared" si="1"/>
        <v>26</v>
      </c>
      <c r="B29" s="146">
        <v>47334</v>
      </c>
      <c r="C29" s="147" t="s">
        <v>2411</v>
      </c>
      <c r="D29" s="152" t="str">
        <f t="shared" si="0"/>
        <v>SREDIŠNJI DRŽAVNI URED ZA SREDIŠNJU JAVNU NABAVU (47334)</v>
      </c>
      <c r="E29" s="147" t="s">
        <v>2412</v>
      </c>
      <c r="F29" s="147" t="s">
        <v>268</v>
      </c>
      <c r="G29" s="148">
        <v>2840731</v>
      </c>
      <c r="H29" s="149" t="s">
        <v>2413</v>
      </c>
    </row>
    <row r="30" spans="1:10" s="144" customFormat="1" ht="15" customHeight="1">
      <c r="A30" s="139">
        <f t="shared" si="1"/>
        <v>27</v>
      </c>
      <c r="B30" s="146">
        <v>174</v>
      </c>
      <c r="C30" s="147" t="s">
        <v>2414</v>
      </c>
      <c r="D30" s="152" t="str">
        <f t="shared" si="0"/>
        <v>MINISTARSTVO OBRANE (174)</v>
      </c>
      <c r="E30" s="147" t="s">
        <v>2415</v>
      </c>
      <c r="F30" s="147" t="s">
        <v>268</v>
      </c>
      <c r="G30" s="148">
        <v>3207595</v>
      </c>
      <c r="H30" s="149" t="s">
        <v>2416</v>
      </c>
    </row>
    <row r="31" spans="1:10" s="144" customFormat="1" ht="15" customHeight="1">
      <c r="A31" s="139">
        <f t="shared" si="1"/>
        <v>28</v>
      </c>
      <c r="B31" s="146">
        <v>47439</v>
      </c>
      <c r="C31" s="147" t="s">
        <v>2417</v>
      </c>
      <c r="D31" s="152" t="str">
        <f t="shared" si="0"/>
        <v>SREDIŠNJI DRŽAVNI URED ZA HRVATE IZVAN REPUBLIKE HRVATSKE (47439)</v>
      </c>
      <c r="E31" s="147" t="s">
        <v>2418</v>
      </c>
      <c r="F31" s="147" t="s">
        <v>268</v>
      </c>
      <c r="G31" s="148">
        <v>2875004</v>
      </c>
      <c r="H31" s="149" t="s">
        <v>2419</v>
      </c>
    </row>
    <row r="32" spans="1:10" s="144" customFormat="1" ht="15" customHeight="1">
      <c r="A32" s="150">
        <f t="shared" si="1"/>
        <v>29</v>
      </c>
      <c r="B32" s="151">
        <v>25917</v>
      </c>
      <c r="C32" s="152" t="s">
        <v>2420</v>
      </c>
      <c r="D32" s="152" t="str">
        <f t="shared" si="0"/>
        <v>HRVATSKA MATICA ISELJENIKA (25917)</v>
      </c>
      <c r="E32" s="152" t="s">
        <v>578</v>
      </c>
      <c r="F32" s="152" t="s">
        <v>268</v>
      </c>
      <c r="G32" s="153">
        <v>3277348</v>
      </c>
      <c r="H32" s="154" t="s">
        <v>2421</v>
      </c>
    </row>
    <row r="33" spans="1:10" s="144" customFormat="1" ht="15" customHeight="1">
      <c r="A33" s="139">
        <f t="shared" si="1"/>
        <v>30</v>
      </c>
      <c r="B33" s="146">
        <v>47932</v>
      </c>
      <c r="C33" s="147" t="s">
        <v>2422</v>
      </c>
      <c r="D33" s="152" t="str">
        <f t="shared" si="0"/>
        <v>SREDIŠNJI DRŽAVNI URED ZA OBNOVU I STAMBENO ZBRINJAVANJE  (47932)</v>
      </c>
      <c r="E33" s="147" t="s">
        <v>2423</v>
      </c>
      <c r="F33" s="147" t="s">
        <v>268</v>
      </c>
      <c r="G33" s="148">
        <v>4041186</v>
      </c>
      <c r="H33" s="149" t="s">
        <v>2424</v>
      </c>
    </row>
    <row r="34" spans="1:10" s="144" customFormat="1" ht="15" customHeight="1">
      <c r="A34" s="139">
        <f t="shared" si="1"/>
        <v>31</v>
      </c>
      <c r="B34" s="146">
        <v>49585</v>
      </c>
      <c r="C34" s="147" t="s">
        <v>2425</v>
      </c>
      <c r="D34" s="152" t="str">
        <f t="shared" si="0"/>
        <v>SREDIŠNJI DRŽAVNI URED ZA RAZVOJ DIGITALNOG DRUŠTVA (49585)</v>
      </c>
      <c r="E34" s="147" t="s">
        <v>2412</v>
      </c>
      <c r="F34" s="147" t="s">
        <v>268</v>
      </c>
      <c r="G34" s="157" t="s">
        <v>2426</v>
      </c>
      <c r="H34" s="149" t="s">
        <v>2427</v>
      </c>
    </row>
    <row r="35" spans="1:10" s="144" customFormat="1" ht="15" customHeight="1">
      <c r="A35" s="139">
        <f t="shared" si="1"/>
        <v>32</v>
      </c>
      <c r="B35" s="146">
        <v>51409</v>
      </c>
      <c r="C35" s="147" t="s">
        <v>2428</v>
      </c>
      <c r="D35" s="152" t="str">
        <f t="shared" si="0"/>
        <v>SREDIŠNJI DRŽAVNI URED ZA DEMOGRAFIJU I MLADE (51409)</v>
      </c>
      <c r="E35" s="147" t="s">
        <v>2429</v>
      </c>
      <c r="F35" s="147" t="s">
        <v>268</v>
      </c>
      <c r="G35" s="157">
        <v>5292441</v>
      </c>
      <c r="H35" s="149" t="s">
        <v>2430</v>
      </c>
    </row>
    <row r="36" spans="1:10" s="144" customFormat="1" ht="15" customHeight="1">
      <c r="A36" s="139">
        <f t="shared" si="1"/>
        <v>33</v>
      </c>
      <c r="B36" s="146">
        <v>50985</v>
      </c>
      <c r="C36" s="147" t="s">
        <v>2431</v>
      </c>
      <c r="D36" s="152" t="str">
        <f t="shared" si="0"/>
        <v>HRVATSKA VATROGASNA ZAJEDNICA (50985)</v>
      </c>
      <c r="E36" s="147" t="s">
        <v>2432</v>
      </c>
      <c r="F36" s="147" t="s">
        <v>268</v>
      </c>
      <c r="G36" s="148">
        <v>5205689</v>
      </c>
      <c r="H36" s="149" t="s">
        <v>2433</v>
      </c>
    </row>
    <row r="37" spans="1:10" s="144" customFormat="1" ht="15" customHeight="1">
      <c r="A37" s="150">
        <f t="shared" si="1"/>
        <v>34</v>
      </c>
      <c r="B37" s="151">
        <v>51853</v>
      </c>
      <c r="C37" s="152" t="s">
        <v>2434</v>
      </c>
      <c r="D37" s="152" t="str">
        <f t="shared" si="0"/>
        <v>DRŽAVNA VATROGASNA ŠKOLA (51853)</v>
      </c>
      <c r="E37" s="152" t="s">
        <v>2435</v>
      </c>
      <c r="F37" s="152" t="s">
        <v>268</v>
      </c>
      <c r="G37" s="153">
        <v>5379229</v>
      </c>
      <c r="H37" s="154">
        <v>68850110329</v>
      </c>
    </row>
    <row r="38" spans="1:10" s="144" customFormat="1" ht="15" customHeight="1">
      <c r="A38" s="139">
        <f t="shared" si="1"/>
        <v>35</v>
      </c>
      <c r="B38" s="146">
        <v>713</v>
      </c>
      <c r="C38" s="147" t="s">
        <v>2436</v>
      </c>
      <c r="D38" s="152" t="str">
        <f t="shared" si="0"/>
        <v>MINISTARSTVO UNUTARNJIH POSLOVA (713)</v>
      </c>
      <c r="E38" s="147" t="s">
        <v>2437</v>
      </c>
      <c r="F38" s="147" t="s">
        <v>268</v>
      </c>
      <c r="G38" s="148">
        <v>3281418</v>
      </c>
      <c r="H38" s="149" t="s">
        <v>2438</v>
      </c>
    </row>
    <row r="39" spans="1:10" s="144" customFormat="1" ht="15" customHeight="1">
      <c r="A39" s="139">
        <f t="shared" si="1"/>
        <v>36</v>
      </c>
      <c r="B39" s="146">
        <v>47037</v>
      </c>
      <c r="C39" s="147" t="s">
        <v>2439</v>
      </c>
      <c r="D39" s="152" t="str">
        <f t="shared" si="0"/>
        <v>MINISTARSTVO HRVATSKIH BRANITELJA (47037)</v>
      </c>
      <c r="E39" s="158" t="s">
        <v>2429</v>
      </c>
      <c r="F39" s="147" t="s">
        <v>268</v>
      </c>
      <c r="G39" s="148">
        <v>2829541</v>
      </c>
      <c r="H39" s="149" t="s">
        <v>2440</v>
      </c>
    </row>
    <row r="40" spans="1:10" s="144" customFormat="1" ht="15" customHeight="1">
      <c r="A40" s="150">
        <f t="shared" si="1"/>
        <v>37</v>
      </c>
      <c r="B40" s="151">
        <v>48314</v>
      </c>
      <c r="C40" s="152" t="s">
        <v>2441</v>
      </c>
      <c r="D40" s="152" t="str">
        <f t="shared" si="0"/>
        <v>JAVNA USTANOVA MEMORIJALNI CENTAR DOMOVINSKOG RATA VUKOVAR (48314)</v>
      </c>
      <c r="E40" s="152" t="s">
        <v>2442</v>
      </c>
      <c r="F40" s="152" t="s">
        <v>494</v>
      </c>
      <c r="G40" s="153">
        <v>4140966</v>
      </c>
      <c r="H40" s="154" t="s">
        <v>2443</v>
      </c>
    </row>
    <row r="41" spans="1:10" ht="15" customHeight="1">
      <c r="A41" s="150">
        <f t="shared" si="1"/>
        <v>38</v>
      </c>
      <c r="B41" s="151">
        <v>48710</v>
      </c>
      <c r="C41" s="152" t="s">
        <v>2444</v>
      </c>
      <c r="D41" s="152" t="str">
        <f t="shared" si="0"/>
        <v>DOM HRVATSKIH VETERANA (48710)</v>
      </c>
      <c r="E41" s="152" t="s">
        <v>2445</v>
      </c>
      <c r="F41" s="152" t="s">
        <v>268</v>
      </c>
      <c r="G41" s="153">
        <v>4335635</v>
      </c>
      <c r="H41" s="154" t="s">
        <v>2446</v>
      </c>
      <c r="J41" s="144"/>
    </row>
    <row r="42" spans="1:10" ht="15" customHeight="1">
      <c r="A42" s="150">
        <f t="shared" si="1"/>
        <v>39</v>
      </c>
      <c r="B42" s="151">
        <v>52313</v>
      </c>
      <c r="C42" s="152" t="s">
        <v>2447</v>
      </c>
      <c r="D42" s="152" t="str">
        <f t="shared" si="0"/>
        <v>VETERANSKI CENTAR (52313)</v>
      </c>
      <c r="E42" s="152" t="s">
        <v>2448</v>
      </c>
      <c r="F42" s="152" t="s">
        <v>268</v>
      </c>
      <c r="G42" s="153">
        <v>5475139</v>
      </c>
      <c r="H42" s="154">
        <v>38617796847</v>
      </c>
      <c r="J42" s="144"/>
    </row>
    <row r="43" spans="1:10" s="144" customFormat="1" ht="15" customHeight="1">
      <c r="A43" s="139">
        <f t="shared" si="1"/>
        <v>40</v>
      </c>
      <c r="B43" s="146">
        <v>721</v>
      </c>
      <c r="C43" s="147" t="s">
        <v>2449</v>
      </c>
      <c r="D43" s="152" t="str">
        <f t="shared" si="0"/>
        <v>MINISTARSTVO VANJSKIH I EUROPSKIH POSLOVA (721)</v>
      </c>
      <c r="E43" s="147" t="s">
        <v>2450</v>
      </c>
      <c r="F43" s="147" t="s">
        <v>268</v>
      </c>
      <c r="G43" s="148">
        <v>3230040</v>
      </c>
      <c r="H43" s="149" t="s">
        <v>2451</v>
      </c>
    </row>
    <row r="44" spans="1:10" s="144" customFormat="1" ht="15" customHeight="1">
      <c r="A44" s="139">
        <f t="shared" si="1"/>
        <v>41</v>
      </c>
      <c r="B44" s="146">
        <v>47852</v>
      </c>
      <c r="C44" s="147" t="s">
        <v>2452</v>
      </c>
      <c r="D44" s="152" t="str">
        <f t="shared" si="0"/>
        <v>POVJERENSTVO ZA ODLUČIVANJE O SUKOBU INTERESA (47852)</v>
      </c>
      <c r="E44" s="147" t="s">
        <v>2453</v>
      </c>
      <c r="F44" s="147" t="s">
        <v>268</v>
      </c>
      <c r="G44" s="148">
        <v>1850113</v>
      </c>
      <c r="H44" s="149" t="s">
        <v>2454</v>
      </c>
    </row>
    <row r="45" spans="1:10" s="144" customFormat="1" ht="15.75" customHeight="1">
      <c r="A45" s="139">
        <f t="shared" si="1"/>
        <v>42</v>
      </c>
      <c r="B45" s="146">
        <v>756</v>
      </c>
      <c r="C45" s="147" t="s">
        <v>2455</v>
      </c>
      <c r="D45" s="152" t="str">
        <f t="shared" si="0"/>
        <v>MINISTARSTVO KULTURE I MEDIJA (756)</v>
      </c>
      <c r="E45" s="147" t="s">
        <v>2456</v>
      </c>
      <c r="F45" s="147" t="s">
        <v>268</v>
      </c>
      <c r="G45" s="148">
        <v>931608</v>
      </c>
      <c r="H45" s="149" t="s">
        <v>2457</v>
      </c>
    </row>
    <row r="46" spans="1:10" s="144" customFormat="1" ht="15" customHeight="1">
      <c r="A46" s="150">
        <f t="shared" si="1"/>
        <v>43</v>
      </c>
      <c r="B46" s="151">
        <v>789</v>
      </c>
      <c r="C46" s="152" t="s">
        <v>2458</v>
      </c>
      <c r="D46" s="152" t="str">
        <f t="shared" si="0"/>
        <v>DRŽAVNI ARHIV U BJELOVARU (789)</v>
      </c>
      <c r="E46" s="152" t="s">
        <v>2459</v>
      </c>
      <c r="F46" s="152" t="s">
        <v>2460</v>
      </c>
      <c r="G46" s="153">
        <v>3316734</v>
      </c>
      <c r="H46" s="154" t="s">
        <v>2461</v>
      </c>
    </row>
    <row r="47" spans="1:10" s="144" customFormat="1" ht="15" customHeight="1">
      <c r="A47" s="150">
        <f t="shared" si="1"/>
        <v>44</v>
      </c>
      <c r="B47" s="151">
        <v>797</v>
      </c>
      <c r="C47" s="152" t="s">
        <v>2462</v>
      </c>
      <c r="D47" s="152" t="str">
        <f t="shared" si="0"/>
        <v>DRŽAVNI ARHIV U DUBROVNIKU (797)</v>
      </c>
      <c r="E47" s="152" t="s">
        <v>2463</v>
      </c>
      <c r="F47" s="152" t="s">
        <v>306</v>
      </c>
      <c r="G47" s="153">
        <v>3303870</v>
      </c>
      <c r="H47" s="154" t="s">
        <v>2464</v>
      </c>
    </row>
    <row r="48" spans="1:10" s="144" customFormat="1" ht="15" customHeight="1">
      <c r="A48" s="150">
        <f t="shared" si="1"/>
        <v>45</v>
      </c>
      <c r="B48" s="151">
        <v>23577</v>
      </c>
      <c r="C48" s="152" t="s">
        <v>2465</v>
      </c>
      <c r="D48" s="152" t="str">
        <f t="shared" si="0"/>
        <v>DRŽAVNI ARHIV U GOSPIĆU (23577)</v>
      </c>
      <c r="E48" s="152" t="s">
        <v>2466</v>
      </c>
      <c r="F48" s="152" t="s">
        <v>502</v>
      </c>
      <c r="G48" s="153">
        <v>1475444</v>
      </c>
      <c r="H48" s="154" t="s">
        <v>2467</v>
      </c>
    </row>
    <row r="49" spans="1:8" s="144" customFormat="1" ht="15" customHeight="1">
      <c r="A49" s="150">
        <f t="shared" si="1"/>
        <v>46</v>
      </c>
      <c r="B49" s="151">
        <v>801</v>
      </c>
      <c r="C49" s="152" t="s">
        <v>2468</v>
      </c>
      <c r="D49" s="152" t="str">
        <f t="shared" si="0"/>
        <v>DRŽAVNI ARHIV U KARLOVCU (801)</v>
      </c>
      <c r="E49" s="152" t="s">
        <v>2469</v>
      </c>
      <c r="F49" s="152" t="s">
        <v>506</v>
      </c>
      <c r="G49" s="153">
        <v>3123367</v>
      </c>
      <c r="H49" s="154" t="s">
        <v>2470</v>
      </c>
    </row>
    <row r="50" spans="1:8" s="144" customFormat="1" ht="15" customHeight="1">
      <c r="A50" s="150">
        <f t="shared" si="1"/>
        <v>47</v>
      </c>
      <c r="B50" s="151">
        <v>810</v>
      </c>
      <c r="C50" s="152" t="s">
        <v>2471</v>
      </c>
      <c r="D50" s="152" t="str">
        <f t="shared" si="0"/>
        <v>DRŽAVNI ARHIV U OSIJEKU (810)</v>
      </c>
      <c r="E50" s="152" t="s">
        <v>2472</v>
      </c>
      <c r="F50" s="152" t="s">
        <v>271</v>
      </c>
      <c r="G50" s="153">
        <v>3014223</v>
      </c>
      <c r="H50" s="154" t="s">
        <v>2473</v>
      </c>
    </row>
    <row r="51" spans="1:8" s="144" customFormat="1" ht="15" customHeight="1">
      <c r="A51" s="150">
        <f t="shared" si="1"/>
        <v>48</v>
      </c>
      <c r="B51" s="151">
        <v>828</v>
      </c>
      <c r="C51" s="152" t="s">
        <v>2474</v>
      </c>
      <c r="D51" s="152" t="str">
        <f t="shared" si="0"/>
        <v>DRŽAVNI ARHIV U PAZINU (828)</v>
      </c>
      <c r="E51" s="152" t="s">
        <v>2475</v>
      </c>
      <c r="F51" s="152" t="s">
        <v>2476</v>
      </c>
      <c r="G51" s="153">
        <v>3089240</v>
      </c>
      <c r="H51" s="154" t="s">
        <v>2477</v>
      </c>
    </row>
    <row r="52" spans="1:8" s="144" customFormat="1" ht="15" customHeight="1">
      <c r="A52" s="150">
        <f t="shared" si="1"/>
        <v>49</v>
      </c>
      <c r="B52" s="151">
        <v>836</v>
      </c>
      <c r="C52" s="152" t="s">
        <v>2478</v>
      </c>
      <c r="D52" s="152" t="str">
        <f t="shared" si="0"/>
        <v>DRŽAVNI ARHIV U RIJECI (836)</v>
      </c>
      <c r="E52" s="152" t="s">
        <v>2479</v>
      </c>
      <c r="F52" s="152" t="s">
        <v>313</v>
      </c>
      <c r="G52" s="153">
        <v>3321088</v>
      </c>
      <c r="H52" s="154" t="s">
        <v>2480</v>
      </c>
    </row>
    <row r="53" spans="1:8" s="144" customFormat="1" ht="15" customHeight="1">
      <c r="A53" s="150">
        <f t="shared" si="1"/>
        <v>50</v>
      </c>
      <c r="B53" s="151">
        <v>844</v>
      </c>
      <c r="C53" s="152" t="s">
        <v>2481</v>
      </c>
      <c r="D53" s="152" t="str">
        <f t="shared" si="0"/>
        <v>DRŽAVNI ARHIV U SISKU (844)</v>
      </c>
      <c r="E53" s="152" t="s">
        <v>2482</v>
      </c>
      <c r="F53" s="152" t="s">
        <v>1283</v>
      </c>
      <c r="G53" s="153">
        <v>3313824</v>
      </c>
      <c r="H53" s="154" t="s">
        <v>2483</v>
      </c>
    </row>
    <row r="54" spans="1:8" s="144" customFormat="1" ht="15" customHeight="1">
      <c r="A54" s="150">
        <f t="shared" si="1"/>
        <v>51</v>
      </c>
      <c r="B54" s="151">
        <v>852</v>
      </c>
      <c r="C54" s="152" t="s">
        <v>2484</v>
      </c>
      <c r="D54" s="152" t="str">
        <f t="shared" si="0"/>
        <v>DRŽAVNI ARHIV U SLAVONSKOM BRODU (852)</v>
      </c>
      <c r="E54" s="152" t="s">
        <v>2485</v>
      </c>
      <c r="F54" s="152" t="s">
        <v>1328</v>
      </c>
      <c r="G54" s="153">
        <v>3071162</v>
      </c>
      <c r="H54" s="154" t="s">
        <v>2486</v>
      </c>
    </row>
    <row r="55" spans="1:8" s="144" customFormat="1" ht="15" customHeight="1">
      <c r="A55" s="150">
        <f t="shared" si="1"/>
        <v>52</v>
      </c>
      <c r="B55" s="151">
        <v>869</v>
      </c>
      <c r="C55" s="152" t="s">
        <v>2487</v>
      </c>
      <c r="D55" s="152" t="str">
        <f t="shared" si="0"/>
        <v>DRŽAVNI ARHIV U SPLITU (869)</v>
      </c>
      <c r="E55" s="152" t="s">
        <v>2488</v>
      </c>
      <c r="F55" s="152" t="s">
        <v>353</v>
      </c>
      <c r="G55" s="153">
        <v>3118452</v>
      </c>
      <c r="H55" s="154" t="s">
        <v>2489</v>
      </c>
    </row>
    <row r="56" spans="1:8" s="144" customFormat="1" ht="15" customHeight="1">
      <c r="A56" s="150">
        <f t="shared" si="1"/>
        <v>53</v>
      </c>
      <c r="B56" s="151">
        <v>43915</v>
      </c>
      <c r="C56" s="152" t="s">
        <v>2490</v>
      </c>
      <c r="D56" s="152" t="str">
        <f t="shared" si="0"/>
        <v>DRŽAVNI ARHIV U ŠIBENIKU (43915)</v>
      </c>
      <c r="E56" s="152" t="s">
        <v>2491</v>
      </c>
      <c r="F56" s="152" t="s">
        <v>517</v>
      </c>
      <c r="G56" s="153">
        <v>2435411</v>
      </c>
      <c r="H56" s="154" t="s">
        <v>2492</v>
      </c>
    </row>
    <row r="57" spans="1:8" s="144" customFormat="1" ht="15" customHeight="1">
      <c r="A57" s="150">
        <f t="shared" si="1"/>
        <v>54</v>
      </c>
      <c r="B57" s="151">
        <v>877</v>
      </c>
      <c r="C57" s="152" t="s">
        <v>2493</v>
      </c>
      <c r="D57" s="152" t="str">
        <f t="shared" si="0"/>
        <v>DRŽAVNI ARHIV U VARAŽDINU (877)</v>
      </c>
      <c r="E57" s="152" t="s">
        <v>2494</v>
      </c>
      <c r="F57" s="152" t="s">
        <v>438</v>
      </c>
      <c r="G57" s="153">
        <v>3006166</v>
      </c>
      <c r="H57" s="154" t="s">
        <v>2495</v>
      </c>
    </row>
    <row r="58" spans="1:8" s="144" customFormat="1" ht="15" customHeight="1">
      <c r="A58" s="150">
        <f t="shared" si="1"/>
        <v>55</v>
      </c>
      <c r="B58" s="151">
        <v>44493</v>
      </c>
      <c r="C58" s="152" t="s">
        <v>2496</v>
      </c>
      <c r="D58" s="152" t="str">
        <f t="shared" si="0"/>
        <v>DRŽAVNI ARHIV U VIROVITICI  (44493)</v>
      </c>
      <c r="E58" s="152" t="s">
        <v>2497</v>
      </c>
      <c r="F58" s="152" t="s">
        <v>520</v>
      </c>
      <c r="G58" s="153">
        <v>2494841</v>
      </c>
      <c r="H58" s="154" t="s">
        <v>2498</v>
      </c>
    </row>
    <row r="59" spans="1:8" s="144" customFormat="1" ht="15" customHeight="1">
      <c r="A59" s="150">
        <f t="shared" si="1"/>
        <v>56</v>
      </c>
      <c r="B59" s="151">
        <v>43636</v>
      </c>
      <c r="C59" s="152" t="s">
        <v>2499</v>
      </c>
      <c r="D59" s="152" t="str">
        <f t="shared" si="0"/>
        <v>DRŽAVNI ARHIV U VUKOVARU  (43636)</v>
      </c>
      <c r="E59" s="152" t="s">
        <v>2500</v>
      </c>
      <c r="F59" s="152" t="s">
        <v>494</v>
      </c>
      <c r="G59" s="153">
        <v>2334712</v>
      </c>
      <c r="H59" s="154" t="s">
        <v>2501</v>
      </c>
    </row>
    <row r="60" spans="1:8" s="144" customFormat="1" ht="15" customHeight="1">
      <c r="A60" s="150">
        <f t="shared" si="1"/>
        <v>57</v>
      </c>
      <c r="B60" s="151">
        <v>885</v>
      </c>
      <c r="C60" s="152" t="s">
        <v>2502</v>
      </c>
      <c r="D60" s="152" t="str">
        <f t="shared" si="0"/>
        <v>DRŽAVNI ARHIV U ZADRU (885)</v>
      </c>
      <c r="E60" s="152" t="s">
        <v>2503</v>
      </c>
      <c r="F60" s="152" t="s">
        <v>309</v>
      </c>
      <c r="G60" s="153">
        <v>3142019</v>
      </c>
      <c r="H60" s="154" t="s">
        <v>2504</v>
      </c>
    </row>
    <row r="61" spans="1:8" s="144" customFormat="1" ht="15" customHeight="1">
      <c r="A61" s="150">
        <f t="shared" si="1"/>
        <v>58</v>
      </c>
      <c r="B61" s="151">
        <v>893</v>
      </c>
      <c r="C61" s="152" t="s">
        <v>2505</v>
      </c>
      <c r="D61" s="152" t="str">
        <f t="shared" si="0"/>
        <v>DRŽAVNI ARHIV U ZAGREBU (893)</v>
      </c>
      <c r="E61" s="152" t="s">
        <v>2506</v>
      </c>
      <c r="F61" s="152" t="s">
        <v>268</v>
      </c>
      <c r="G61" s="153">
        <v>3224953</v>
      </c>
      <c r="H61" s="154" t="s">
        <v>2507</v>
      </c>
    </row>
    <row r="62" spans="1:8" s="144" customFormat="1" ht="15" customHeight="1">
      <c r="A62" s="150">
        <f t="shared" si="1"/>
        <v>59</v>
      </c>
      <c r="B62" s="151">
        <v>43644</v>
      </c>
      <c r="C62" s="152" t="s">
        <v>2508</v>
      </c>
      <c r="D62" s="152" t="str">
        <f t="shared" si="0"/>
        <v>DRŽAVNI ARHIV ZA MEĐIMURJE  (43644)</v>
      </c>
      <c r="E62" s="152" t="s">
        <v>2509</v>
      </c>
      <c r="F62" s="152" t="s">
        <v>2510</v>
      </c>
      <c r="G62" s="153">
        <v>2326086</v>
      </c>
      <c r="H62" s="154" t="s">
        <v>2511</v>
      </c>
    </row>
    <row r="63" spans="1:8" s="144" customFormat="1" ht="15" customHeight="1">
      <c r="A63" s="150">
        <f t="shared" si="1"/>
        <v>60</v>
      </c>
      <c r="B63" s="151">
        <v>764</v>
      </c>
      <c r="C63" s="152" t="s">
        <v>2512</v>
      </c>
      <c r="D63" s="152" t="str">
        <f t="shared" si="0"/>
        <v>HRVATSKI DRŽAVNI ARHIV (764)</v>
      </c>
      <c r="E63" s="152" t="s">
        <v>2513</v>
      </c>
      <c r="F63" s="152" t="s">
        <v>268</v>
      </c>
      <c r="G63" s="153">
        <v>3205380</v>
      </c>
      <c r="H63" s="154" t="s">
        <v>2514</v>
      </c>
    </row>
    <row r="64" spans="1:8" s="144" customFormat="1" ht="15" customHeight="1">
      <c r="A64" s="150">
        <f t="shared" si="1"/>
        <v>61</v>
      </c>
      <c r="B64" s="151">
        <v>40623</v>
      </c>
      <c r="C64" s="152" t="s">
        <v>2515</v>
      </c>
      <c r="D64" s="152" t="str">
        <f t="shared" si="0"/>
        <v>HRVATSKI MEMORIJALNO-DOKUMENTACIJSKI CENTAR DOMOVINSKOGA RATA (40623)</v>
      </c>
      <c r="E64" s="152" t="s">
        <v>2516</v>
      </c>
      <c r="F64" s="152" t="s">
        <v>268</v>
      </c>
      <c r="G64" s="153">
        <v>1909592</v>
      </c>
      <c r="H64" s="154" t="s">
        <v>2517</v>
      </c>
    </row>
    <row r="65" spans="1:8" s="144" customFormat="1" ht="15" customHeight="1">
      <c r="A65" s="150">
        <f t="shared" si="1"/>
        <v>62</v>
      </c>
      <c r="B65" s="151">
        <v>924</v>
      </c>
      <c r="C65" s="152" t="s">
        <v>2518</v>
      </c>
      <c r="D65" s="152" t="str">
        <f t="shared" si="0"/>
        <v>ARHEOLOŠKI MUZEJ ISTRE (924)</v>
      </c>
      <c r="E65" s="152" t="s">
        <v>2519</v>
      </c>
      <c r="F65" s="152" t="s">
        <v>299</v>
      </c>
      <c r="G65" s="153">
        <v>3203727</v>
      </c>
      <c r="H65" s="154" t="s">
        <v>2520</v>
      </c>
    </row>
    <row r="66" spans="1:8" s="144" customFormat="1" ht="15" customHeight="1">
      <c r="A66" s="150">
        <f t="shared" si="1"/>
        <v>63</v>
      </c>
      <c r="B66" s="151">
        <v>40631</v>
      </c>
      <c r="C66" s="152" t="s">
        <v>2521</v>
      </c>
      <c r="D66" s="152" t="str">
        <f t="shared" si="0"/>
        <v>ARHEOLOŠKI MUZEJ NARONA (40631)</v>
      </c>
      <c r="E66" s="152" t="s">
        <v>2522</v>
      </c>
      <c r="F66" s="152" t="s">
        <v>2523</v>
      </c>
      <c r="G66" s="153">
        <v>2071061</v>
      </c>
      <c r="H66" s="154" t="s">
        <v>2524</v>
      </c>
    </row>
    <row r="67" spans="1:8" s="144" customFormat="1" ht="15" customHeight="1">
      <c r="A67" s="150">
        <f t="shared" si="1"/>
        <v>64</v>
      </c>
      <c r="B67" s="151">
        <v>50090</v>
      </c>
      <c r="C67" s="152" t="s">
        <v>2525</v>
      </c>
      <c r="D67" s="152" t="str">
        <f t="shared" si="0"/>
        <v>ARHEOLOŠKI MUZEJ OSIJEK (50090)</v>
      </c>
      <c r="E67" s="152" t="s">
        <v>2526</v>
      </c>
      <c r="F67" s="152" t="s">
        <v>271</v>
      </c>
      <c r="G67" s="153">
        <v>4857283</v>
      </c>
      <c r="H67" s="154" t="s">
        <v>2527</v>
      </c>
    </row>
    <row r="68" spans="1:8" s="144" customFormat="1" ht="15" customHeight="1">
      <c r="A68" s="150">
        <f t="shared" si="1"/>
        <v>65</v>
      </c>
      <c r="B68" s="151">
        <v>908</v>
      </c>
      <c r="C68" s="152" t="s">
        <v>2528</v>
      </c>
      <c r="D68" s="152" t="str">
        <f t="shared" ref="D68:D131" si="2">C68&amp;" ("&amp;B68&amp;")"</f>
        <v>ARHEOLOŠKI MUZEJ U SPLITU (908)</v>
      </c>
      <c r="E68" s="152" t="s">
        <v>2529</v>
      </c>
      <c r="F68" s="152" t="s">
        <v>353</v>
      </c>
      <c r="G68" s="153">
        <v>3118380</v>
      </c>
      <c r="H68" s="154" t="s">
        <v>2530</v>
      </c>
    </row>
    <row r="69" spans="1:8" s="144" customFormat="1" ht="15" customHeight="1">
      <c r="A69" s="150">
        <f t="shared" si="1"/>
        <v>66</v>
      </c>
      <c r="B69" s="151">
        <v>916</v>
      </c>
      <c r="C69" s="152" t="s">
        <v>2531</v>
      </c>
      <c r="D69" s="152" t="str">
        <f t="shared" si="2"/>
        <v>ARHEOLOŠKI MUZEJ ZADAR (916)</v>
      </c>
      <c r="E69" s="152" t="s">
        <v>2532</v>
      </c>
      <c r="F69" s="152" t="s">
        <v>2533</v>
      </c>
      <c r="G69" s="153">
        <v>3132170</v>
      </c>
      <c r="H69" s="154" t="s">
        <v>2534</v>
      </c>
    </row>
    <row r="70" spans="1:8" s="144" customFormat="1" ht="15" customHeight="1">
      <c r="A70" s="150">
        <f t="shared" ref="A70:A121" si="3">+A69+1</f>
        <v>67</v>
      </c>
      <c r="B70" s="151">
        <v>932</v>
      </c>
      <c r="C70" s="152" t="s">
        <v>2535</v>
      </c>
      <c r="D70" s="152" t="str">
        <f t="shared" si="2"/>
        <v>DVOR TRAKOŠČAN (932)</v>
      </c>
      <c r="E70" s="152" t="s">
        <v>2536</v>
      </c>
      <c r="F70" s="152" t="s">
        <v>2537</v>
      </c>
      <c r="G70" s="153">
        <v>3125483</v>
      </c>
      <c r="H70" s="154" t="s">
        <v>2538</v>
      </c>
    </row>
    <row r="71" spans="1:8" s="144" customFormat="1" ht="15" customHeight="1">
      <c r="A71" s="150">
        <f t="shared" si="3"/>
        <v>68</v>
      </c>
      <c r="B71" s="151">
        <v>22242</v>
      </c>
      <c r="C71" s="159" t="s">
        <v>2539</v>
      </c>
      <c r="D71" s="152" t="str">
        <f t="shared" si="2"/>
        <v>GALERIJA KLOVIĆEVI DVORI (22242)</v>
      </c>
      <c r="E71" s="159" t="s">
        <v>2540</v>
      </c>
      <c r="F71" s="159" t="s">
        <v>268</v>
      </c>
      <c r="G71" s="160">
        <v>1426672</v>
      </c>
      <c r="H71" s="154" t="s">
        <v>2541</v>
      </c>
    </row>
    <row r="72" spans="1:8" s="144" customFormat="1" ht="15" customHeight="1">
      <c r="A72" s="150">
        <f t="shared" si="3"/>
        <v>69</v>
      </c>
      <c r="B72" s="151">
        <v>6146</v>
      </c>
      <c r="C72" s="152" t="s">
        <v>2542</v>
      </c>
      <c r="D72" s="152" t="str">
        <f t="shared" si="2"/>
        <v>HRVATSKI MUZEJ NAIVNE UMJETNOSTI (6146)</v>
      </c>
      <c r="E72" s="152" t="s">
        <v>2543</v>
      </c>
      <c r="F72" s="152" t="s">
        <v>268</v>
      </c>
      <c r="G72" s="153">
        <v>738751</v>
      </c>
      <c r="H72" s="154" t="s">
        <v>2544</v>
      </c>
    </row>
    <row r="73" spans="1:8" s="144" customFormat="1" ht="15" customHeight="1">
      <c r="A73" s="150">
        <f t="shared" si="3"/>
        <v>70</v>
      </c>
      <c r="B73" s="151">
        <v>43907</v>
      </c>
      <c r="C73" s="152" t="s">
        <v>2545</v>
      </c>
      <c r="D73" s="152" t="str">
        <f t="shared" si="2"/>
        <v>HRVATSKI MUZEJ TURIZMA (43907)</v>
      </c>
      <c r="E73" s="152" t="s">
        <v>2546</v>
      </c>
      <c r="F73" s="152" t="s">
        <v>323</v>
      </c>
      <c r="G73" s="153">
        <v>2298651</v>
      </c>
      <c r="H73" s="154" t="s">
        <v>2547</v>
      </c>
    </row>
    <row r="74" spans="1:8" s="144" customFormat="1" ht="15" customHeight="1">
      <c r="A74" s="150">
        <f t="shared" si="3"/>
        <v>71</v>
      </c>
      <c r="B74" s="151">
        <v>965</v>
      </c>
      <c r="C74" s="152" t="s">
        <v>2548</v>
      </c>
      <c r="D74" s="152" t="str">
        <f t="shared" si="2"/>
        <v>HRVATSKI POVIJESNI MUZEJ (965)</v>
      </c>
      <c r="E74" s="152" t="s">
        <v>2549</v>
      </c>
      <c r="F74" s="152" t="s">
        <v>268</v>
      </c>
      <c r="G74" s="153">
        <v>3212084</v>
      </c>
      <c r="H74" s="154" t="s">
        <v>2550</v>
      </c>
    </row>
    <row r="75" spans="1:8" s="144" customFormat="1" ht="15" customHeight="1">
      <c r="A75" s="150">
        <f t="shared" si="3"/>
        <v>72</v>
      </c>
      <c r="B75" s="151">
        <v>40682</v>
      </c>
      <c r="C75" s="152" t="s">
        <v>2551</v>
      </c>
      <c r="D75" s="152" t="str">
        <f t="shared" si="2"/>
        <v>HRVATSKI ŠPORTSKI MUZEJ (40682)</v>
      </c>
      <c r="E75" s="161" t="s">
        <v>2552</v>
      </c>
      <c r="F75" s="152" t="s">
        <v>268</v>
      </c>
      <c r="G75" s="160">
        <v>1783815</v>
      </c>
      <c r="H75" s="154" t="s">
        <v>2553</v>
      </c>
    </row>
    <row r="76" spans="1:8" s="144" customFormat="1" ht="15" customHeight="1">
      <c r="A76" s="150">
        <f t="shared" si="3"/>
        <v>73</v>
      </c>
      <c r="B76" s="151">
        <v>23593</v>
      </c>
      <c r="C76" s="152" t="s">
        <v>2554</v>
      </c>
      <c r="D76" s="152" t="str">
        <f t="shared" si="2"/>
        <v>J. U. SPOMEN PODRUČJE JASENOVAC (23593)</v>
      </c>
      <c r="E76" s="152" t="s">
        <v>2555</v>
      </c>
      <c r="F76" s="152" t="s">
        <v>2556</v>
      </c>
      <c r="G76" s="153">
        <v>3201678</v>
      </c>
      <c r="H76" s="154" t="s">
        <v>2557</v>
      </c>
    </row>
    <row r="77" spans="1:8" s="144" customFormat="1" ht="15" customHeight="1">
      <c r="A77" s="150">
        <f t="shared" si="3"/>
        <v>74</v>
      </c>
      <c r="B77" s="151">
        <v>22347</v>
      </c>
      <c r="C77" s="152" t="s">
        <v>2558</v>
      </c>
      <c r="D77" s="152" t="str">
        <f t="shared" si="2"/>
        <v>J. U. ZBIRKA UMJETNINA ANTE I WILTRUDE TOPIĆ MIMARA  (22347)</v>
      </c>
      <c r="E77" s="152" t="s">
        <v>2559</v>
      </c>
      <c r="F77" s="152" t="s">
        <v>268</v>
      </c>
      <c r="G77" s="153">
        <v>1425684</v>
      </c>
      <c r="H77" s="154" t="s">
        <v>2560</v>
      </c>
    </row>
    <row r="78" spans="1:8" s="144" customFormat="1" ht="15" customHeight="1">
      <c r="A78" s="150">
        <f t="shared" si="3"/>
        <v>75</v>
      </c>
      <c r="B78" s="151">
        <v>973</v>
      </c>
      <c r="C78" s="152" t="s">
        <v>2561</v>
      </c>
      <c r="D78" s="152" t="str">
        <f t="shared" si="2"/>
        <v>MODERNA GALERIJA (973)</v>
      </c>
      <c r="E78" s="152" t="s">
        <v>2562</v>
      </c>
      <c r="F78" s="152" t="s">
        <v>268</v>
      </c>
      <c r="G78" s="153">
        <v>3205240</v>
      </c>
      <c r="H78" s="154" t="s">
        <v>2563</v>
      </c>
    </row>
    <row r="79" spans="1:8" s="144" customFormat="1" ht="15" customHeight="1">
      <c r="A79" s="150">
        <f t="shared" si="3"/>
        <v>76</v>
      </c>
      <c r="B79" s="151">
        <v>42112</v>
      </c>
      <c r="C79" s="152" t="s">
        <v>2564</v>
      </c>
      <c r="D79" s="152" t="str">
        <f t="shared" si="2"/>
        <v>MUZEJ ANTIČKOG STAKLA ZADAR (42112)</v>
      </c>
      <c r="E79" s="152" t="s">
        <v>2565</v>
      </c>
      <c r="F79" s="152" t="s">
        <v>309</v>
      </c>
      <c r="G79" s="153">
        <v>2106698</v>
      </c>
      <c r="H79" s="154" t="s">
        <v>2566</v>
      </c>
    </row>
    <row r="80" spans="1:8" s="144" customFormat="1" ht="15" customHeight="1">
      <c r="A80" s="150">
        <f t="shared" si="3"/>
        <v>77</v>
      </c>
      <c r="B80" s="151">
        <v>990</v>
      </c>
      <c r="C80" s="152" t="s">
        <v>2567</v>
      </c>
      <c r="D80" s="152" t="str">
        <f t="shared" si="2"/>
        <v>MUZEJ HRVATSKIH ARHEOLOŠKIH SPOMENIKA SPLIT (990)</v>
      </c>
      <c r="E80" s="152" t="s">
        <v>2568</v>
      </c>
      <c r="F80" s="152" t="s">
        <v>353</v>
      </c>
      <c r="G80" s="153">
        <v>3119904</v>
      </c>
      <c r="H80" s="154" t="s">
        <v>2569</v>
      </c>
    </row>
    <row r="81" spans="1:10" s="144" customFormat="1" ht="15" customHeight="1">
      <c r="A81" s="150">
        <f t="shared" si="3"/>
        <v>78</v>
      </c>
      <c r="B81" s="151">
        <v>1011</v>
      </c>
      <c r="C81" s="152" t="s">
        <v>2570</v>
      </c>
      <c r="D81" s="152" t="str">
        <f t="shared" si="2"/>
        <v>MUZEJ HRVATSKOG ZAGORJA (1011)</v>
      </c>
      <c r="E81" s="152" t="s">
        <v>2571</v>
      </c>
      <c r="F81" s="152" t="s">
        <v>2572</v>
      </c>
      <c r="G81" s="153">
        <v>207349</v>
      </c>
      <c r="H81" s="154" t="s">
        <v>2573</v>
      </c>
    </row>
    <row r="82" spans="1:10" s="144" customFormat="1" ht="15" customHeight="1">
      <c r="A82" s="150">
        <f t="shared" si="3"/>
        <v>79</v>
      </c>
      <c r="B82" s="151">
        <v>1003</v>
      </c>
      <c r="C82" s="152" t="s">
        <v>2574</v>
      </c>
      <c r="D82" s="152" t="str">
        <f t="shared" si="2"/>
        <v>MUZEJ SLAVONIJE OSIJEK (1003)</v>
      </c>
      <c r="E82" s="152" t="s">
        <v>2575</v>
      </c>
      <c r="F82" s="152" t="s">
        <v>271</v>
      </c>
      <c r="G82" s="153">
        <v>3014207</v>
      </c>
      <c r="H82" s="154" t="s">
        <v>2576</v>
      </c>
    </row>
    <row r="83" spans="1:10" s="144" customFormat="1" ht="15" customHeight="1">
      <c r="A83" s="150">
        <f t="shared" si="3"/>
        <v>80</v>
      </c>
      <c r="B83" s="151">
        <v>47908</v>
      </c>
      <c r="C83" s="152" t="s">
        <v>2577</v>
      </c>
      <c r="D83" s="152" t="str">
        <f t="shared" si="2"/>
        <v>MUZEJ VUČEDOLSKE KULTURE (47908)</v>
      </c>
      <c r="E83" s="152" t="s">
        <v>2578</v>
      </c>
      <c r="F83" s="152" t="s">
        <v>494</v>
      </c>
      <c r="G83" s="153">
        <v>4016408</v>
      </c>
      <c r="H83" s="154" t="s">
        <v>2579</v>
      </c>
    </row>
    <row r="84" spans="1:10" s="144" customFormat="1" ht="15" customHeight="1">
      <c r="A84" s="150">
        <f t="shared" si="3"/>
        <v>81</v>
      </c>
      <c r="B84" s="151">
        <v>949</v>
      </c>
      <c r="C84" s="152" t="s">
        <v>2580</v>
      </c>
      <c r="D84" s="152" t="str">
        <f t="shared" si="2"/>
        <v>MUZEJI IVANA MEŠTROVIĆA  (949)</v>
      </c>
      <c r="E84" s="152" t="s">
        <v>2581</v>
      </c>
      <c r="F84" s="152" t="s">
        <v>353</v>
      </c>
      <c r="G84" s="153">
        <v>3751783</v>
      </c>
      <c r="H84" s="154" t="s">
        <v>2582</v>
      </c>
    </row>
    <row r="85" spans="1:10" s="144" customFormat="1" ht="15" customHeight="1">
      <c r="A85" s="150">
        <f t="shared" si="3"/>
        <v>82</v>
      </c>
      <c r="B85" s="151">
        <v>1020</v>
      </c>
      <c r="C85" s="152" t="s">
        <v>2583</v>
      </c>
      <c r="D85" s="152" t="str">
        <f t="shared" si="2"/>
        <v>MUZEJSKI DOKUMENTACIJSKI CENTAR (1020)</v>
      </c>
      <c r="E85" s="152" t="s">
        <v>2584</v>
      </c>
      <c r="F85" s="152" t="s">
        <v>268</v>
      </c>
      <c r="G85" s="153">
        <v>3205258</v>
      </c>
      <c r="H85" s="154" t="s">
        <v>2585</v>
      </c>
    </row>
    <row r="86" spans="1:10" s="144" customFormat="1" ht="15" customHeight="1">
      <c r="A86" s="150">
        <f t="shared" si="3"/>
        <v>83</v>
      </c>
      <c r="B86" s="151">
        <v>1038</v>
      </c>
      <c r="C86" s="152" t="s">
        <v>2586</v>
      </c>
      <c r="D86" s="152" t="str">
        <f t="shared" si="2"/>
        <v>TIFLOLOŠKI MUZEJ (1038)</v>
      </c>
      <c r="E86" s="152" t="s">
        <v>2587</v>
      </c>
      <c r="F86" s="152" t="s">
        <v>268</v>
      </c>
      <c r="G86" s="153">
        <v>3270564</v>
      </c>
      <c r="H86" s="154" t="s">
        <v>2588</v>
      </c>
    </row>
    <row r="87" spans="1:10" ht="15" customHeight="1">
      <c r="A87" s="150">
        <f t="shared" si="3"/>
        <v>84</v>
      </c>
      <c r="B87" s="151">
        <v>49075</v>
      </c>
      <c r="C87" s="152" t="s">
        <v>2589</v>
      </c>
      <c r="D87" s="152" t="str">
        <f t="shared" si="2"/>
        <v>AGENCIJA ZA ELEKTRONIČKE MEDIJE (49075)</v>
      </c>
      <c r="E87" s="152" t="s">
        <v>2590</v>
      </c>
      <c r="F87" s="152" t="s">
        <v>268</v>
      </c>
      <c r="G87" s="155" t="s">
        <v>2591</v>
      </c>
      <c r="H87" s="154" t="s">
        <v>2592</v>
      </c>
      <c r="J87" s="144"/>
    </row>
    <row r="88" spans="1:10" ht="15" customHeight="1">
      <c r="A88" s="150">
        <f t="shared" si="3"/>
        <v>85</v>
      </c>
      <c r="B88" s="151">
        <v>1046</v>
      </c>
      <c r="C88" s="152" t="s">
        <v>2593</v>
      </c>
      <c r="D88" s="152" t="str">
        <f t="shared" si="2"/>
        <v>ANSAMBL LADO (1046)</v>
      </c>
      <c r="E88" s="152" t="s">
        <v>2594</v>
      </c>
      <c r="F88" s="152" t="s">
        <v>268</v>
      </c>
      <c r="G88" s="153">
        <v>3213862</v>
      </c>
      <c r="H88" s="154" t="s">
        <v>2595</v>
      </c>
      <c r="J88" s="144"/>
    </row>
    <row r="89" spans="1:10" ht="15" customHeight="1">
      <c r="A89" s="150">
        <f t="shared" si="3"/>
        <v>86</v>
      </c>
      <c r="B89" s="151">
        <v>23585</v>
      </c>
      <c r="C89" s="152" t="s">
        <v>2596</v>
      </c>
      <c r="D89" s="152" t="str">
        <f t="shared" si="2"/>
        <v>HRVATSKA KNJIŽNICA ZA SLIJEPE (23585)</v>
      </c>
      <c r="E89" s="152" t="s">
        <v>2597</v>
      </c>
      <c r="F89" s="152" t="s">
        <v>268</v>
      </c>
      <c r="G89" s="153">
        <v>1494449</v>
      </c>
      <c r="H89" s="154" t="s">
        <v>2598</v>
      </c>
      <c r="J89" s="144"/>
    </row>
    <row r="90" spans="1:10" ht="15" customHeight="1">
      <c r="A90" s="150">
        <f t="shared" si="3"/>
        <v>87</v>
      </c>
      <c r="B90" s="151">
        <v>44926</v>
      </c>
      <c r="C90" s="152" t="s">
        <v>2599</v>
      </c>
      <c r="D90" s="152" t="str">
        <f t="shared" si="2"/>
        <v>HRVATSKI AUDIOVIZUALNI CENTAR (44926)</v>
      </c>
      <c r="E90" s="152" t="s">
        <v>2600</v>
      </c>
      <c r="F90" s="152" t="s">
        <v>268</v>
      </c>
      <c r="G90" s="153">
        <v>2275341</v>
      </c>
      <c r="H90" s="154" t="s">
        <v>2601</v>
      </c>
      <c r="J90" s="144"/>
    </row>
    <row r="91" spans="1:10" ht="15" customHeight="1">
      <c r="A91" s="150">
        <f t="shared" si="3"/>
        <v>88</v>
      </c>
      <c r="B91" s="151">
        <v>22339</v>
      </c>
      <c r="C91" s="152" t="s">
        <v>2602</v>
      </c>
      <c r="D91" s="152" t="str">
        <f t="shared" si="2"/>
        <v>HRVATSKI RESTAURATORSKI ZAVOD (22339)</v>
      </c>
      <c r="E91" s="152" t="s">
        <v>2603</v>
      </c>
      <c r="F91" s="152" t="s">
        <v>268</v>
      </c>
      <c r="G91" s="153">
        <v>1250795</v>
      </c>
      <c r="H91" s="154" t="s">
        <v>2604</v>
      </c>
      <c r="J91" s="144"/>
    </row>
    <row r="92" spans="1:10" ht="15" customHeight="1">
      <c r="A92" s="150">
        <f t="shared" si="3"/>
        <v>89</v>
      </c>
      <c r="B92" s="151">
        <v>25878</v>
      </c>
      <c r="C92" s="152" t="s">
        <v>2605</v>
      </c>
      <c r="D92" s="152" t="str">
        <f t="shared" si="2"/>
        <v>HRVATSKO NARODNO KAZALIŠTE (25878)</v>
      </c>
      <c r="E92" s="152" t="s">
        <v>2606</v>
      </c>
      <c r="F92" s="152" t="s">
        <v>268</v>
      </c>
      <c r="G92" s="153">
        <v>3205479</v>
      </c>
      <c r="H92" s="154" t="s">
        <v>2607</v>
      </c>
      <c r="J92" s="144"/>
    </row>
    <row r="93" spans="1:10" ht="15" customHeight="1">
      <c r="A93" s="150">
        <f t="shared" si="3"/>
        <v>90</v>
      </c>
      <c r="B93" s="151">
        <v>45189</v>
      </c>
      <c r="C93" s="152" t="s">
        <v>2608</v>
      </c>
      <c r="D93" s="152" t="str">
        <f t="shared" si="2"/>
        <v>MEĐUNARODNI CENTAR ZA PODVODNU ARHEOLOGIJU (45189)</v>
      </c>
      <c r="E93" s="152" t="s">
        <v>2609</v>
      </c>
      <c r="F93" s="152" t="s">
        <v>309</v>
      </c>
      <c r="G93" s="153">
        <v>2479184</v>
      </c>
      <c r="H93" s="154" t="s">
        <v>2610</v>
      </c>
      <c r="J93" s="144"/>
    </row>
    <row r="94" spans="1:10" s="144" customFormat="1" ht="15" customHeight="1">
      <c r="A94" s="139">
        <f t="shared" si="3"/>
        <v>91</v>
      </c>
      <c r="B94" s="146">
        <v>1079</v>
      </c>
      <c r="C94" s="147" t="s">
        <v>2611</v>
      </c>
      <c r="D94" s="152" t="str">
        <f t="shared" si="2"/>
        <v>MINISTARSTVO POLJOPRIVREDE (1079)</v>
      </c>
      <c r="E94" s="147" t="s">
        <v>601</v>
      </c>
      <c r="F94" s="147" t="s">
        <v>268</v>
      </c>
      <c r="G94" s="148">
        <v>3271005</v>
      </c>
      <c r="H94" s="149" t="s">
        <v>2612</v>
      </c>
    </row>
    <row r="95" spans="1:10" ht="15" customHeight="1">
      <c r="A95" s="150">
        <f t="shared" si="3"/>
        <v>92</v>
      </c>
      <c r="B95" s="151">
        <v>45927</v>
      </c>
      <c r="C95" s="152" t="s">
        <v>2613</v>
      </c>
      <c r="D95" s="152" t="str">
        <f t="shared" si="2"/>
        <v>AGENCIJA ZA PLAĆANJA U POLJOPRIVREDI, RIBARSTVU I RURALNOM RAZVOJU (45927)</v>
      </c>
      <c r="E95" s="152" t="s">
        <v>2614</v>
      </c>
      <c r="F95" s="162" t="s">
        <v>268</v>
      </c>
      <c r="G95" s="153">
        <v>2593262</v>
      </c>
      <c r="H95" s="154" t="s">
        <v>2615</v>
      </c>
      <c r="J95" s="144"/>
    </row>
    <row r="96" spans="1:10" ht="15" customHeight="1">
      <c r="A96" s="150">
        <f t="shared" si="3"/>
        <v>93</v>
      </c>
      <c r="B96" s="151">
        <v>44565</v>
      </c>
      <c r="C96" s="152" t="s">
        <v>2616</v>
      </c>
      <c r="D96" s="152" t="str">
        <f t="shared" si="2"/>
        <v>HRVATSKA AGENCIJA ZA POLJOPRIVREDU I HRANU (44565)</v>
      </c>
      <c r="E96" s="162" t="s">
        <v>2617</v>
      </c>
      <c r="F96" s="162" t="s">
        <v>271</v>
      </c>
      <c r="G96" s="153">
        <v>2528614</v>
      </c>
      <c r="H96" s="154" t="s">
        <v>2618</v>
      </c>
      <c r="J96" s="144"/>
    </row>
    <row r="97" spans="1:10" ht="15" customHeight="1">
      <c r="A97" s="150">
        <f t="shared" si="3"/>
        <v>94</v>
      </c>
      <c r="B97" s="151">
        <v>48103</v>
      </c>
      <c r="C97" s="152" t="s">
        <v>2619</v>
      </c>
      <c r="D97" s="152" t="str">
        <f t="shared" si="2"/>
        <v>DRŽAVNA ERGELA ĐAKOVO I LIPIK (48103)</v>
      </c>
      <c r="E97" s="162" t="s">
        <v>2620</v>
      </c>
      <c r="F97" s="162" t="s">
        <v>292</v>
      </c>
      <c r="G97" s="153">
        <v>2725029</v>
      </c>
      <c r="H97" s="154" t="s">
        <v>2621</v>
      </c>
      <c r="J97" s="144"/>
    </row>
    <row r="98" spans="1:10" s="144" customFormat="1" ht="15" customHeight="1">
      <c r="A98" s="139">
        <f t="shared" si="3"/>
        <v>95</v>
      </c>
      <c r="B98" s="146">
        <v>47123</v>
      </c>
      <c r="C98" s="147" t="s">
        <v>2622</v>
      </c>
      <c r="D98" s="152" t="str">
        <f t="shared" si="2"/>
        <v>MINISTARSTVO REGIONALNOG RAZVOJA I FONDOVA EUROPSKE UNIJE  (47123)</v>
      </c>
      <c r="E98" s="147" t="s">
        <v>2623</v>
      </c>
      <c r="F98" s="147" t="s">
        <v>268</v>
      </c>
      <c r="G98" s="148">
        <v>2830442</v>
      </c>
      <c r="H98" s="149" t="s">
        <v>2624</v>
      </c>
    </row>
    <row r="99" spans="1:10" ht="15" customHeight="1">
      <c r="A99" s="150">
        <f t="shared" si="3"/>
        <v>96</v>
      </c>
      <c r="B99" s="151">
        <v>46366</v>
      </c>
      <c r="C99" s="152" t="s">
        <v>2625</v>
      </c>
      <c r="D99" s="152" t="str">
        <f t="shared" si="2"/>
        <v>FOND ZA OBNOVU I RAZVOJ GRADA VUKOVARA (46366)</v>
      </c>
      <c r="E99" s="152" t="s">
        <v>2626</v>
      </c>
      <c r="F99" s="152" t="s">
        <v>494</v>
      </c>
      <c r="G99" s="153">
        <v>1606492</v>
      </c>
      <c r="H99" s="154" t="s">
        <v>2627</v>
      </c>
      <c r="J99" s="144"/>
    </row>
    <row r="100" spans="1:10" ht="15" customHeight="1">
      <c r="A100" s="150">
        <f t="shared" si="3"/>
        <v>97</v>
      </c>
      <c r="B100" s="151">
        <v>43255</v>
      </c>
      <c r="C100" s="152" t="s">
        <v>2628</v>
      </c>
      <c r="D100" s="152" t="str">
        <f t="shared" si="2"/>
        <v>SREDIŠNJA AGENCIJA ZA FINANCIRANJE I UGOVARANJE PROGRAMA I PROJEKATA EU (43255)</v>
      </c>
      <c r="E100" s="152" t="s">
        <v>2629</v>
      </c>
      <c r="F100" s="152" t="s">
        <v>268</v>
      </c>
      <c r="G100" s="153">
        <v>2288028</v>
      </c>
      <c r="H100" s="154" t="s">
        <v>2630</v>
      </c>
      <c r="J100" s="144"/>
    </row>
    <row r="101" spans="1:10" s="144" customFormat="1" ht="15" customHeight="1">
      <c r="A101" s="139">
        <f t="shared" si="3"/>
        <v>98</v>
      </c>
      <c r="B101" s="146">
        <v>1087</v>
      </c>
      <c r="C101" s="147" t="s">
        <v>2631</v>
      </c>
      <c r="D101" s="152" t="str">
        <f t="shared" si="2"/>
        <v>MINISTARSTVO MORA, PROMETA I INFRASTRUKTURE (1087)</v>
      </c>
      <c r="E101" s="147" t="s">
        <v>2632</v>
      </c>
      <c r="F101" s="147" t="s">
        <v>268</v>
      </c>
      <c r="G101" s="148">
        <v>3277097</v>
      </c>
      <c r="H101" s="149" t="s">
        <v>2633</v>
      </c>
    </row>
    <row r="102" spans="1:10" ht="15" customHeight="1">
      <c r="A102" s="150">
        <f t="shared" si="3"/>
        <v>99</v>
      </c>
      <c r="B102" s="151">
        <v>41546</v>
      </c>
      <c r="C102" s="152" t="s">
        <v>2634</v>
      </c>
      <c r="D102" s="152" t="str">
        <f t="shared" si="2"/>
        <v>AGENCIJA ZA OBALNI LINIJSKI POMORSKI PROMET (41546)</v>
      </c>
      <c r="E102" s="152" t="s">
        <v>2635</v>
      </c>
      <c r="F102" s="152" t="s">
        <v>353</v>
      </c>
      <c r="G102" s="153">
        <v>2097958</v>
      </c>
      <c r="H102" s="154" t="s">
        <v>2636</v>
      </c>
      <c r="J102" s="144"/>
    </row>
    <row r="103" spans="1:10" ht="15" customHeight="1">
      <c r="A103" s="150">
        <f t="shared" si="3"/>
        <v>100</v>
      </c>
      <c r="B103" s="151">
        <v>48031</v>
      </c>
      <c r="C103" s="152" t="s">
        <v>2637</v>
      </c>
      <c r="D103" s="152" t="str">
        <f t="shared" si="2"/>
        <v>AGENCIJA ZA ISTRAŽIVANJE NESREĆA U ZRAČNOM, POMORSKOM I ŽELJEZNIČKOM PROMETU (48031)</v>
      </c>
      <c r="E103" s="152" t="s">
        <v>2638</v>
      </c>
      <c r="F103" s="152" t="s">
        <v>268</v>
      </c>
      <c r="G103" s="155" t="s">
        <v>2639</v>
      </c>
      <c r="H103" s="154" t="s">
        <v>2640</v>
      </c>
      <c r="J103" s="144"/>
    </row>
    <row r="104" spans="1:10" ht="15" customHeight="1">
      <c r="A104" s="150">
        <f t="shared" si="3"/>
        <v>101</v>
      </c>
      <c r="B104" s="151">
        <v>45228</v>
      </c>
      <c r="C104" s="152" t="s">
        <v>2641</v>
      </c>
      <c r="D104" s="152" t="str">
        <f t="shared" si="2"/>
        <v>AGENCIJA ZA SIGURNOST ŽELJEZNIČKOG PROMETA (45228)</v>
      </c>
      <c r="E104" s="152" t="s">
        <v>2642</v>
      </c>
      <c r="F104" s="152" t="s">
        <v>268</v>
      </c>
      <c r="G104" s="153">
        <v>2559633</v>
      </c>
      <c r="H104" s="154" t="s">
        <v>2643</v>
      </c>
      <c r="J104" s="144"/>
    </row>
    <row r="105" spans="1:10" ht="15" customHeight="1">
      <c r="A105" s="150">
        <f t="shared" si="3"/>
        <v>102</v>
      </c>
      <c r="B105" s="151">
        <v>49083</v>
      </c>
      <c r="C105" s="152" t="s">
        <v>2644</v>
      </c>
      <c r="D105" s="152" t="str">
        <f t="shared" si="2"/>
        <v>HRVATSKA AGENCIJA ZA CIVILNO ZRAKOPLOVSTVO (49083)</v>
      </c>
      <c r="E105" s="152" t="s">
        <v>2629</v>
      </c>
      <c r="F105" s="152" t="s">
        <v>268</v>
      </c>
      <c r="G105" s="155" t="s">
        <v>2645</v>
      </c>
      <c r="H105" s="154" t="s">
        <v>2646</v>
      </c>
      <c r="J105" s="144"/>
    </row>
    <row r="106" spans="1:10" ht="15" customHeight="1">
      <c r="A106" s="150">
        <f t="shared" si="3"/>
        <v>103</v>
      </c>
      <c r="B106" s="151">
        <v>6066</v>
      </c>
      <c r="C106" s="152" t="s">
        <v>2647</v>
      </c>
      <c r="D106" s="152" t="str">
        <f t="shared" si="2"/>
        <v>HRVATSKI HIDROGRAFSKI INSTITUT (6066)</v>
      </c>
      <c r="E106" s="152" t="s">
        <v>2648</v>
      </c>
      <c r="F106" s="152" t="s">
        <v>353</v>
      </c>
      <c r="G106" s="153">
        <v>3878724</v>
      </c>
      <c r="H106" s="154" t="s">
        <v>2649</v>
      </c>
      <c r="J106" s="144"/>
    </row>
    <row r="107" spans="1:10" ht="15" customHeight="1">
      <c r="A107" s="150">
        <f t="shared" si="3"/>
        <v>104</v>
      </c>
      <c r="B107" s="151">
        <v>45902</v>
      </c>
      <c r="C107" s="152" t="s">
        <v>2650</v>
      </c>
      <c r="D107" s="152" t="str">
        <f t="shared" si="2"/>
        <v>HRVATSKA REGULATORNA AGENCIJA ZA MREŽNE DJELATNOSTI (45902)</v>
      </c>
      <c r="E107" s="152" t="s">
        <v>2651</v>
      </c>
      <c r="F107" s="152" t="s">
        <v>2652</v>
      </c>
      <c r="G107" s="155">
        <v>1865862</v>
      </c>
      <c r="H107" s="154" t="s">
        <v>2653</v>
      </c>
      <c r="J107" s="144"/>
    </row>
    <row r="108" spans="1:10" ht="15" customHeight="1">
      <c r="A108" s="150">
        <f t="shared" si="3"/>
        <v>105</v>
      </c>
      <c r="B108" s="151">
        <v>51255</v>
      </c>
      <c r="C108" s="152" t="s">
        <v>2654</v>
      </c>
      <c r="D108" s="152" t="str">
        <f t="shared" si="2"/>
        <v>JAVNA USTANOVA LUČKA UPRAVA SISAK (51255)</v>
      </c>
      <c r="E108" s="163" t="s">
        <v>2655</v>
      </c>
      <c r="F108" s="163" t="s">
        <v>1283</v>
      </c>
      <c r="G108" s="164" t="s">
        <v>2656</v>
      </c>
      <c r="H108" s="154" t="s">
        <v>2657</v>
      </c>
      <c r="J108" s="144"/>
    </row>
    <row r="109" spans="1:10" ht="15" customHeight="1">
      <c r="A109" s="150">
        <f t="shared" si="3"/>
        <v>106</v>
      </c>
      <c r="B109" s="151">
        <v>51263</v>
      </c>
      <c r="C109" s="152" t="s">
        <v>2658</v>
      </c>
      <c r="D109" s="152" t="str">
        <f t="shared" si="2"/>
        <v>JAVNA USTANOVA LUČKA UPRAVA SLAVONSKI BROD (51263)</v>
      </c>
      <c r="E109" s="163" t="s">
        <v>2659</v>
      </c>
      <c r="F109" s="163" t="s">
        <v>1328</v>
      </c>
      <c r="G109" s="164" t="s">
        <v>2660</v>
      </c>
      <c r="H109" s="154" t="s">
        <v>2661</v>
      </c>
      <c r="J109" s="144"/>
    </row>
    <row r="110" spans="1:10" ht="15" customHeight="1">
      <c r="A110" s="150">
        <f t="shared" si="3"/>
        <v>107</v>
      </c>
      <c r="B110" s="151">
        <v>51343</v>
      </c>
      <c r="C110" s="152" t="s">
        <v>2662</v>
      </c>
      <c r="D110" s="152" t="str">
        <f t="shared" si="2"/>
        <v>LUČKA UPRAVA DUBROVNIK (51343)</v>
      </c>
      <c r="E110" s="152" t="s">
        <v>2663</v>
      </c>
      <c r="F110" s="152" t="s">
        <v>306</v>
      </c>
      <c r="G110" s="155" t="s">
        <v>2664</v>
      </c>
      <c r="H110" s="154" t="s">
        <v>2665</v>
      </c>
      <c r="J110" s="144"/>
    </row>
    <row r="111" spans="1:10" ht="15" customHeight="1">
      <c r="A111" s="150">
        <f t="shared" si="3"/>
        <v>108</v>
      </c>
      <c r="B111" s="151">
        <v>51319</v>
      </c>
      <c r="C111" s="152" t="s">
        <v>2666</v>
      </c>
      <c r="D111" s="152" t="str">
        <f t="shared" si="2"/>
        <v>LUČKA UPRAVA OSIJEK (51319)</v>
      </c>
      <c r="E111" s="152" t="s">
        <v>2667</v>
      </c>
      <c r="F111" s="152" t="s">
        <v>271</v>
      </c>
      <c r="G111" s="155" t="s">
        <v>2668</v>
      </c>
      <c r="H111" s="154" t="s">
        <v>2669</v>
      </c>
      <c r="J111" s="144"/>
    </row>
    <row r="112" spans="1:10" ht="15" customHeight="1">
      <c r="A112" s="150">
        <f t="shared" si="3"/>
        <v>109</v>
      </c>
      <c r="B112" s="151">
        <v>51298</v>
      </c>
      <c r="C112" s="152" t="s">
        <v>2670</v>
      </c>
      <c r="D112" s="152" t="str">
        <f t="shared" si="2"/>
        <v>LUČKA UPRAVA PLOČE (51298)</v>
      </c>
      <c r="E112" s="152" t="s">
        <v>2671</v>
      </c>
      <c r="F112" s="152" t="s">
        <v>2672</v>
      </c>
      <c r="G112" s="155" t="s">
        <v>2673</v>
      </c>
      <c r="H112" s="154" t="s">
        <v>2674</v>
      </c>
      <c r="J112" s="144"/>
    </row>
    <row r="113" spans="1:10" ht="15" customHeight="1">
      <c r="A113" s="150">
        <f t="shared" si="3"/>
        <v>110</v>
      </c>
      <c r="B113" s="151">
        <v>51302</v>
      </c>
      <c r="C113" s="152" t="s">
        <v>2675</v>
      </c>
      <c r="D113" s="152" t="str">
        <f t="shared" si="2"/>
        <v>LUČKA UPRAVA RIJEKA (51302)</v>
      </c>
      <c r="E113" s="152" t="s">
        <v>2676</v>
      </c>
      <c r="F113" s="152" t="s">
        <v>313</v>
      </c>
      <c r="G113" s="155" t="s">
        <v>2677</v>
      </c>
      <c r="H113" s="154" t="s">
        <v>2678</v>
      </c>
      <c r="J113" s="144"/>
    </row>
    <row r="114" spans="1:10" ht="15" customHeight="1">
      <c r="A114" s="150">
        <f t="shared" si="3"/>
        <v>111</v>
      </c>
      <c r="B114" s="151">
        <v>51327</v>
      </c>
      <c r="C114" s="163" t="s">
        <v>2679</v>
      </c>
      <c r="D114" s="152" t="str">
        <f t="shared" si="2"/>
        <v>LUČKA UPRAVA SPLIT (51327)</v>
      </c>
      <c r="E114" s="163" t="s">
        <v>2680</v>
      </c>
      <c r="F114" s="163" t="s">
        <v>353</v>
      </c>
      <c r="G114" s="165" t="s">
        <v>2681</v>
      </c>
      <c r="H114" s="154" t="s">
        <v>2682</v>
      </c>
      <c r="J114" s="144"/>
    </row>
    <row r="115" spans="1:10" ht="15" customHeight="1">
      <c r="A115" s="150">
        <f t="shared" si="3"/>
        <v>112</v>
      </c>
      <c r="B115" s="151">
        <v>51335</v>
      </c>
      <c r="C115" s="163" t="s">
        <v>2683</v>
      </c>
      <c r="D115" s="152" t="str">
        <f t="shared" si="2"/>
        <v>LUČKA UPRAVA ŠIBENIK (51335)</v>
      </c>
      <c r="E115" s="163" t="s">
        <v>2684</v>
      </c>
      <c r="F115" s="163" t="s">
        <v>517</v>
      </c>
      <c r="G115" s="165" t="s">
        <v>2685</v>
      </c>
      <c r="H115" s="154" t="s">
        <v>2686</v>
      </c>
      <c r="J115" s="144"/>
    </row>
    <row r="116" spans="1:10" ht="15" customHeight="1">
      <c r="A116" s="150">
        <f t="shared" si="3"/>
        <v>113</v>
      </c>
      <c r="B116" s="151">
        <v>51280</v>
      </c>
      <c r="C116" s="152" t="s">
        <v>2687</v>
      </c>
      <c r="D116" s="152" t="str">
        <f t="shared" si="2"/>
        <v>LUČKA UPRAVA VUKOVAR (51280)</v>
      </c>
      <c r="E116" s="152" t="s">
        <v>2688</v>
      </c>
      <c r="F116" s="152" t="s">
        <v>494</v>
      </c>
      <c r="G116" s="155" t="s">
        <v>2689</v>
      </c>
      <c r="H116" s="154" t="s">
        <v>2690</v>
      </c>
      <c r="J116" s="144"/>
    </row>
    <row r="117" spans="1:10" ht="15" customHeight="1">
      <c r="A117" s="150">
        <f t="shared" si="3"/>
        <v>114</v>
      </c>
      <c r="B117" s="151">
        <v>51271</v>
      </c>
      <c r="C117" s="152" t="s">
        <v>2691</v>
      </c>
      <c r="D117" s="152" t="str">
        <f t="shared" si="2"/>
        <v>LUČKA UPRAVA ZADAR (51271)</v>
      </c>
      <c r="E117" s="152" t="s">
        <v>2692</v>
      </c>
      <c r="F117" s="152" t="s">
        <v>309</v>
      </c>
      <c r="G117" s="155" t="s">
        <v>2693</v>
      </c>
      <c r="H117" s="154" t="s">
        <v>2694</v>
      </c>
      <c r="J117" s="144"/>
    </row>
    <row r="118" spans="1:10" s="144" customFormat="1" ht="15" customHeight="1">
      <c r="A118" s="139">
        <f t="shared" si="3"/>
        <v>115</v>
      </c>
      <c r="B118" s="146">
        <v>47061</v>
      </c>
      <c r="C118" s="147" t="s">
        <v>2695</v>
      </c>
      <c r="D118" s="152" t="str">
        <f t="shared" si="2"/>
        <v>MINISTARSTVO PROSTORNOGA UREĐENJA, GRADITELJSTVA I DRŽAVNE IMOVINE (47061)</v>
      </c>
      <c r="E118" s="147" t="s">
        <v>2696</v>
      </c>
      <c r="F118" s="147" t="s">
        <v>268</v>
      </c>
      <c r="G118" s="148">
        <v>2831317</v>
      </c>
      <c r="H118" s="149" t="s">
        <v>2697</v>
      </c>
    </row>
    <row r="119" spans="1:10" ht="15" customHeight="1">
      <c r="A119" s="150">
        <f t="shared" si="3"/>
        <v>116</v>
      </c>
      <c r="B119" s="151">
        <v>22058</v>
      </c>
      <c r="C119" s="152" t="s">
        <v>2698</v>
      </c>
      <c r="D119" s="152" t="str">
        <f t="shared" si="2"/>
        <v>AGENCIJA ZA PRAVNI PROMET I POSREDOVANJE NEKRETNINAMA (22058)</v>
      </c>
      <c r="E119" s="152" t="s">
        <v>2699</v>
      </c>
      <c r="F119" s="152" t="s">
        <v>268</v>
      </c>
      <c r="G119" s="153">
        <v>1294164</v>
      </c>
      <c r="H119" s="154" t="s">
        <v>2700</v>
      </c>
      <c r="J119" s="144"/>
    </row>
    <row r="120" spans="1:10" ht="15" customHeight="1">
      <c r="A120" s="150">
        <f t="shared" si="3"/>
        <v>117</v>
      </c>
      <c r="B120" s="151">
        <v>6120</v>
      </c>
      <c r="C120" s="152" t="s">
        <v>2701</v>
      </c>
      <c r="D120" s="152" t="str">
        <f t="shared" si="2"/>
        <v>DRŽAVNA GEODETSKA UPRAVA (6120)</v>
      </c>
      <c r="E120" s="152" t="s">
        <v>2702</v>
      </c>
      <c r="F120" s="152" t="s">
        <v>268</v>
      </c>
      <c r="G120" s="153">
        <v>936693</v>
      </c>
      <c r="H120" s="154" t="s">
        <v>2703</v>
      </c>
      <c r="J120" s="144"/>
    </row>
    <row r="121" spans="1:10" ht="26">
      <c r="A121" s="150">
        <f t="shared" si="3"/>
        <v>118</v>
      </c>
      <c r="B121" s="151">
        <v>51724</v>
      </c>
      <c r="C121" s="152" t="s">
        <v>2704</v>
      </c>
      <c r="D121" s="152" t="str">
        <f t="shared" si="2"/>
        <v>FOND ZA OBNOVU GRADA ZAGREBA, KRAPINSKO-ZAGORSKE ŽUPANIJE I ZAGREBAČKE ŽUPANIJE (51724)</v>
      </c>
      <c r="E121" s="152" t="s">
        <v>2705</v>
      </c>
      <c r="F121" s="152" t="s">
        <v>268</v>
      </c>
      <c r="G121" s="153">
        <v>5332494</v>
      </c>
      <c r="H121" s="154" t="s">
        <v>2706</v>
      </c>
      <c r="J121" s="144"/>
    </row>
    <row r="122" spans="1:10" s="144" customFormat="1" ht="15" customHeight="1">
      <c r="A122" s="139">
        <f>+A121+1</f>
        <v>119</v>
      </c>
      <c r="B122" s="146">
        <v>47053</v>
      </c>
      <c r="C122" s="147" t="s">
        <v>2707</v>
      </c>
      <c r="D122" s="152" t="str">
        <f t="shared" si="2"/>
        <v>MINISTARSTVO GOSPODARSTVA I ODRŽIVOG RAZVOJA (47053)</v>
      </c>
      <c r="E122" s="147" t="s">
        <v>2708</v>
      </c>
      <c r="F122" s="147" t="s">
        <v>268</v>
      </c>
      <c r="G122" s="148">
        <v>2831309</v>
      </c>
      <c r="H122" s="149" t="s">
        <v>2709</v>
      </c>
    </row>
    <row r="123" spans="1:10" ht="15" customHeight="1">
      <c r="A123" s="150">
        <f t="shared" ref="A123:A186" si="4">+A122+1</f>
        <v>120</v>
      </c>
      <c r="B123" s="151">
        <v>22162</v>
      </c>
      <c r="C123" s="152" t="s">
        <v>2710</v>
      </c>
      <c r="D123" s="152" t="str">
        <f t="shared" si="2"/>
        <v>JAVNA USTANOVA NACIONALNI PARK BRIJUNI - PUBLIC INSTITUTION BRIJUNI NATIONAL PARK (22162)</v>
      </c>
      <c r="E123" s="152" t="s">
        <v>2711</v>
      </c>
      <c r="F123" s="152" t="s">
        <v>2712</v>
      </c>
      <c r="G123" s="153">
        <v>3286436</v>
      </c>
      <c r="H123" s="154" t="s">
        <v>2713</v>
      </c>
      <c r="J123" s="144"/>
    </row>
    <row r="124" spans="1:10" ht="15" customHeight="1">
      <c r="A124" s="150">
        <f t="shared" si="4"/>
        <v>121</v>
      </c>
      <c r="B124" s="151">
        <v>22138</v>
      </c>
      <c r="C124" s="152" t="s">
        <v>2714</v>
      </c>
      <c r="D124" s="152" t="str">
        <f t="shared" si="2"/>
        <v>J. U. NACIONALNI PARK KORNATI  (22138)</v>
      </c>
      <c r="E124" s="152" t="s">
        <v>2715</v>
      </c>
      <c r="F124" s="152" t="s">
        <v>2716</v>
      </c>
      <c r="G124" s="153">
        <v>3957772</v>
      </c>
      <c r="H124" s="154" t="s">
        <v>2717</v>
      </c>
      <c r="J124" s="144"/>
    </row>
    <row r="125" spans="1:10" ht="15" customHeight="1">
      <c r="A125" s="150">
        <f t="shared" si="4"/>
        <v>122</v>
      </c>
      <c r="B125" s="151">
        <v>22234</v>
      </c>
      <c r="C125" s="152" t="s">
        <v>2718</v>
      </c>
      <c r="D125" s="152" t="str">
        <f t="shared" si="2"/>
        <v>J. U. NACIONALNI PARK KRKA (22234)</v>
      </c>
      <c r="E125" s="152" t="s">
        <v>2719</v>
      </c>
      <c r="F125" s="152" t="s">
        <v>517</v>
      </c>
      <c r="G125" s="153">
        <v>3418103</v>
      </c>
      <c r="H125" s="154" t="s">
        <v>2720</v>
      </c>
      <c r="J125" s="144"/>
    </row>
    <row r="126" spans="1:10" ht="15" customHeight="1">
      <c r="A126" s="150">
        <f t="shared" si="4"/>
        <v>123</v>
      </c>
      <c r="B126" s="151">
        <v>22179</v>
      </c>
      <c r="C126" s="152" t="s">
        <v>2721</v>
      </c>
      <c r="D126" s="152" t="str">
        <f t="shared" si="2"/>
        <v>J. U. NACIONALNI PARK MLJET (22179)</v>
      </c>
      <c r="E126" s="152" t="s">
        <v>2722</v>
      </c>
      <c r="F126" s="152" t="s">
        <v>2723</v>
      </c>
      <c r="G126" s="153">
        <v>3324974</v>
      </c>
      <c r="H126" s="154" t="s">
        <v>2724</v>
      </c>
      <c r="J126" s="144"/>
    </row>
    <row r="127" spans="1:10" ht="15" customHeight="1">
      <c r="A127" s="150">
        <f t="shared" si="4"/>
        <v>124</v>
      </c>
      <c r="B127" s="151">
        <v>22200</v>
      </c>
      <c r="C127" s="152" t="s">
        <v>2725</v>
      </c>
      <c r="D127" s="152" t="str">
        <f t="shared" si="2"/>
        <v>J. U. NACIONALNI PARK PAKLENICA (22200)</v>
      </c>
      <c r="E127" s="152" t="s">
        <v>2726</v>
      </c>
      <c r="F127" s="152" t="s">
        <v>2727</v>
      </c>
      <c r="G127" s="153">
        <v>3142027</v>
      </c>
      <c r="H127" s="154" t="s">
        <v>2728</v>
      </c>
      <c r="J127" s="144"/>
    </row>
    <row r="128" spans="1:10" ht="15" customHeight="1">
      <c r="A128" s="150">
        <f t="shared" si="4"/>
        <v>125</v>
      </c>
      <c r="B128" s="151">
        <v>22218</v>
      </c>
      <c r="C128" s="152" t="s">
        <v>2729</v>
      </c>
      <c r="D128" s="152" t="str">
        <f t="shared" si="2"/>
        <v>J. U. NACIONALNI PARK PLITVIČKA JEZERA (22218)</v>
      </c>
      <c r="E128" s="152" t="s">
        <v>2730</v>
      </c>
      <c r="F128" s="152" t="s">
        <v>2731</v>
      </c>
      <c r="G128" s="153">
        <v>3310850</v>
      </c>
      <c r="H128" s="154" t="s">
        <v>2732</v>
      </c>
      <c r="J128" s="144"/>
    </row>
    <row r="129" spans="1:10" ht="15" customHeight="1">
      <c r="A129" s="150">
        <f t="shared" si="4"/>
        <v>126</v>
      </c>
      <c r="B129" s="151">
        <v>22187</v>
      </c>
      <c r="C129" s="152" t="s">
        <v>2733</v>
      </c>
      <c r="D129" s="152" t="str">
        <f t="shared" si="2"/>
        <v>J. U. NACIONALNI PARK RISNJAK (22187)</v>
      </c>
      <c r="E129" s="152" t="s">
        <v>2734</v>
      </c>
      <c r="F129" s="152" t="s">
        <v>2735</v>
      </c>
      <c r="G129" s="153">
        <v>3033619</v>
      </c>
      <c r="H129" s="154" t="s">
        <v>2736</v>
      </c>
      <c r="J129" s="144"/>
    </row>
    <row r="130" spans="1:10" ht="15" customHeight="1">
      <c r="A130" s="150">
        <f t="shared" si="4"/>
        <v>127</v>
      </c>
      <c r="B130" s="151">
        <v>26506</v>
      </c>
      <c r="C130" s="152" t="s">
        <v>2737</v>
      </c>
      <c r="D130" s="152" t="str">
        <f t="shared" si="2"/>
        <v>J. U. NACIONALNI PARK SJEVERNI VELEBIT (26506)</v>
      </c>
      <c r="E130" s="152" t="s">
        <v>2738</v>
      </c>
      <c r="F130" s="152" t="s">
        <v>2739</v>
      </c>
      <c r="G130" s="153">
        <v>1486993</v>
      </c>
      <c r="H130" s="154" t="s">
        <v>2740</v>
      </c>
      <c r="J130" s="144"/>
    </row>
    <row r="131" spans="1:10" ht="15" customHeight="1">
      <c r="A131" s="150">
        <f t="shared" si="4"/>
        <v>128</v>
      </c>
      <c r="B131" s="151">
        <v>23243</v>
      </c>
      <c r="C131" s="152" t="s">
        <v>2741</v>
      </c>
      <c r="D131" s="152" t="str">
        <f t="shared" si="2"/>
        <v>J. U. PARK PRIRODE BIOKOVO (23243)</v>
      </c>
      <c r="E131" s="152" t="s">
        <v>2742</v>
      </c>
      <c r="F131" s="152" t="s">
        <v>2743</v>
      </c>
      <c r="G131" s="153">
        <v>1408232</v>
      </c>
      <c r="H131" s="154" t="s">
        <v>2744</v>
      </c>
      <c r="J131" s="144"/>
    </row>
    <row r="132" spans="1:10" ht="15" customHeight="1">
      <c r="A132" s="150">
        <f t="shared" si="4"/>
        <v>129</v>
      </c>
      <c r="B132" s="151">
        <v>22154</v>
      </c>
      <c r="C132" s="152" t="s">
        <v>2745</v>
      </c>
      <c r="D132" s="152" t="str">
        <f t="shared" ref="D132:D195" si="5">C132&amp;" ("&amp;B132&amp;")"</f>
        <v>J. U. PARK PRIRODE KOPAČKI RIT (22154)</v>
      </c>
      <c r="E132" s="152" t="s">
        <v>2746</v>
      </c>
      <c r="F132" s="152" t="s">
        <v>2747</v>
      </c>
      <c r="G132" s="153">
        <v>1334239</v>
      </c>
      <c r="H132" s="154" t="s">
        <v>2748</v>
      </c>
      <c r="J132" s="144"/>
    </row>
    <row r="133" spans="1:10" ht="15" customHeight="1">
      <c r="A133" s="150">
        <f t="shared" si="4"/>
        <v>130</v>
      </c>
      <c r="B133" s="151">
        <v>42598</v>
      </c>
      <c r="C133" s="152" t="s">
        <v>2749</v>
      </c>
      <c r="D133" s="152" t="str">
        <f t="shared" si="5"/>
        <v>J. U. PARK PRIRODE LASTOVSKO OTOČJE (42598)</v>
      </c>
      <c r="E133" s="161" t="s">
        <v>2750</v>
      </c>
      <c r="F133" s="161" t="s">
        <v>2751</v>
      </c>
      <c r="G133" s="160">
        <v>2175843</v>
      </c>
      <c r="H133" s="154" t="s">
        <v>2752</v>
      </c>
      <c r="J133" s="144"/>
    </row>
    <row r="134" spans="1:10" ht="15" customHeight="1">
      <c r="A134" s="150">
        <f t="shared" si="4"/>
        <v>131</v>
      </c>
      <c r="B134" s="151">
        <v>22226</v>
      </c>
      <c r="C134" s="152" t="s">
        <v>2753</v>
      </c>
      <c r="D134" s="152" t="str">
        <f t="shared" si="5"/>
        <v>J. U. PARK PRIRODE LONJSKO POLJE (22226)</v>
      </c>
      <c r="E134" s="152" t="s">
        <v>2754</v>
      </c>
      <c r="F134" s="152" t="s">
        <v>2755</v>
      </c>
      <c r="G134" s="153">
        <v>1300997</v>
      </c>
      <c r="H134" s="154" t="s">
        <v>2756</v>
      </c>
      <c r="J134" s="144"/>
    </row>
    <row r="135" spans="1:10" ht="15" customHeight="1">
      <c r="A135" s="150">
        <f t="shared" si="4"/>
        <v>132</v>
      </c>
      <c r="B135" s="151">
        <v>23497</v>
      </c>
      <c r="C135" s="152" t="s">
        <v>2757</v>
      </c>
      <c r="D135" s="152" t="str">
        <f t="shared" si="5"/>
        <v>J. U. PARK PRIRODE MEDVEDNICA (23497)</v>
      </c>
      <c r="E135" s="152" t="s">
        <v>2758</v>
      </c>
      <c r="F135" s="152" t="s">
        <v>268</v>
      </c>
      <c r="G135" s="153">
        <v>1463080</v>
      </c>
      <c r="H135" s="154" t="s">
        <v>2759</v>
      </c>
      <c r="J135" s="144"/>
    </row>
    <row r="136" spans="1:10" ht="15" customHeight="1">
      <c r="A136" s="150">
        <f t="shared" si="4"/>
        <v>133</v>
      </c>
      <c r="B136" s="151">
        <v>26514</v>
      </c>
      <c r="C136" s="152" t="s">
        <v>2760</v>
      </c>
      <c r="D136" s="152" t="str">
        <f t="shared" si="5"/>
        <v>J. U. PARK PRIRODE PAPUK  (26514)</v>
      </c>
      <c r="E136" s="152" t="s">
        <v>2761</v>
      </c>
      <c r="F136" s="152" t="s">
        <v>2762</v>
      </c>
      <c r="G136" s="153">
        <v>1503847</v>
      </c>
      <c r="H136" s="154" t="s">
        <v>2763</v>
      </c>
      <c r="J136" s="144"/>
    </row>
    <row r="137" spans="1:10" ht="15" customHeight="1">
      <c r="A137" s="150">
        <f t="shared" si="4"/>
        <v>134</v>
      </c>
      <c r="B137" s="151">
        <v>22195</v>
      </c>
      <c r="C137" s="152" t="s">
        <v>2764</v>
      </c>
      <c r="D137" s="152" t="str">
        <f t="shared" si="5"/>
        <v>J. U. PARK PRIRODE TELAŠĆICA (22195)</v>
      </c>
      <c r="E137" s="152" t="s">
        <v>2765</v>
      </c>
      <c r="F137" s="152" t="s">
        <v>2766</v>
      </c>
      <c r="G137" s="153">
        <v>3439780</v>
      </c>
      <c r="H137" s="154" t="s">
        <v>2767</v>
      </c>
      <c r="J137" s="144"/>
    </row>
    <row r="138" spans="1:10" ht="15" customHeight="1">
      <c r="A138" s="150">
        <f t="shared" si="4"/>
        <v>135</v>
      </c>
      <c r="B138" s="151">
        <v>25925</v>
      </c>
      <c r="C138" s="152" t="s">
        <v>2768</v>
      </c>
      <c r="D138" s="152" t="str">
        <f t="shared" si="5"/>
        <v>J. U. PARK PRIRODE UČKA (25925)</v>
      </c>
      <c r="E138" s="152" t="s">
        <v>2769</v>
      </c>
      <c r="F138" s="152" t="s">
        <v>2770</v>
      </c>
      <c r="G138" s="153">
        <v>1508342</v>
      </c>
      <c r="H138" s="154" t="s">
        <v>2771</v>
      </c>
      <c r="J138" s="144"/>
    </row>
    <row r="139" spans="1:10" ht="15" customHeight="1">
      <c r="A139" s="150">
        <f t="shared" si="4"/>
        <v>136</v>
      </c>
      <c r="B139" s="151">
        <v>25933</v>
      </c>
      <c r="C139" s="152" t="s">
        <v>2772</v>
      </c>
      <c r="D139" s="152" t="str">
        <f t="shared" si="5"/>
        <v>JAVNA USTANOVA PARK PRIRODE VELEBIT (25933)</v>
      </c>
      <c r="E139" s="152" t="s">
        <v>2773</v>
      </c>
      <c r="F139" s="152" t="s">
        <v>502</v>
      </c>
      <c r="G139" s="153">
        <v>1439863</v>
      </c>
      <c r="H139" s="154" t="s">
        <v>2774</v>
      </c>
      <c r="J139" s="144"/>
    </row>
    <row r="140" spans="1:10" ht="15" customHeight="1">
      <c r="A140" s="150">
        <f t="shared" si="4"/>
        <v>137</v>
      </c>
      <c r="B140" s="151">
        <v>26522</v>
      </c>
      <c r="C140" s="152" t="s">
        <v>2775</v>
      </c>
      <c r="D140" s="152" t="str">
        <f t="shared" si="5"/>
        <v>JAVNA USTANOVA PARK PRIRODE VRANSKO JEZERO (26522)</v>
      </c>
      <c r="E140" s="152" t="s">
        <v>2776</v>
      </c>
      <c r="F140" s="152" t="s">
        <v>2777</v>
      </c>
      <c r="G140" s="153">
        <v>1504495</v>
      </c>
      <c r="H140" s="154" t="s">
        <v>2778</v>
      </c>
      <c r="J140" s="144"/>
    </row>
    <row r="141" spans="1:10" ht="15" customHeight="1">
      <c r="A141" s="150">
        <f t="shared" si="4"/>
        <v>138</v>
      </c>
      <c r="B141" s="151">
        <v>26539</v>
      </c>
      <c r="C141" s="152" t="s">
        <v>2779</v>
      </c>
      <c r="D141" s="152" t="str">
        <f t="shared" si="5"/>
        <v>J. U. PARK PRIRODE ŽUMBERAK-SAMOBORSKO GORJE (26539)</v>
      </c>
      <c r="E141" s="152" t="s">
        <v>2780</v>
      </c>
      <c r="F141" s="152" t="s">
        <v>2781</v>
      </c>
      <c r="G141" s="153">
        <v>1481517</v>
      </c>
      <c r="H141" s="154" t="s">
        <v>2782</v>
      </c>
      <c r="J141" s="144"/>
    </row>
    <row r="142" spans="1:10" ht="15" customHeight="1">
      <c r="A142" s="150">
        <f t="shared" si="4"/>
        <v>139</v>
      </c>
      <c r="B142" s="151">
        <v>21609</v>
      </c>
      <c r="C142" s="152" t="s">
        <v>2783</v>
      </c>
      <c r="D142" s="152" t="str">
        <f t="shared" si="5"/>
        <v>DRŽAVNI HIDROMETEOROLOŠKI ZAVOD (21609)</v>
      </c>
      <c r="E142" s="152" t="s">
        <v>2784</v>
      </c>
      <c r="F142" s="152" t="s">
        <v>268</v>
      </c>
      <c r="G142" s="153">
        <v>3206017</v>
      </c>
      <c r="H142" s="154" t="s">
        <v>2785</v>
      </c>
      <c r="J142" s="144"/>
    </row>
    <row r="143" spans="1:10" s="144" customFormat="1" ht="15" customHeight="1">
      <c r="A143" s="150">
        <f t="shared" si="4"/>
        <v>140</v>
      </c>
      <c r="B143" s="151">
        <v>49649</v>
      </c>
      <c r="C143" s="152" t="s">
        <v>2786</v>
      </c>
      <c r="D143" s="152" t="str">
        <f t="shared" si="5"/>
        <v>AGENCIJA ZA UGLJIKOVODIKE (49649)</v>
      </c>
      <c r="E143" s="162" t="s">
        <v>2787</v>
      </c>
      <c r="F143" s="152" t="s">
        <v>268</v>
      </c>
      <c r="G143" s="155" t="s">
        <v>2788</v>
      </c>
      <c r="H143" s="154" t="s">
        <v>2789</v>
      </c>
    </row>
    <row r="144" spans="1:10" s="144" customFormat="1" ht="15" customHeight="1">
      <c r="A144" s="150">
        <f t="shared" si="4"/>
        <v>141</v>
      </c>
      <c r="B144" s="151">
        <v>49091</v>
      </c>
      <c r="C144" s="152" t="s">
        <v>2790</v>
      </c>
      <c r="D144" s="152" t="str">
        <f t="shared" si="5"/>
        <v>HRVATSKA ENERGETSKA REGULATORNA AGENCIJA (49091)</v>
      </c>
      <c r="E144" s="152" t="s">
        <v>2791</v>
      </c>
      <c r="F144" s="152" t="s">
        <v>268</v>
      </c>
      <c r="G144" s="153" t="s">
        <v>2792</v>
      </c>
      <c r="H144" s="154" t="s">
        <v>2793</v>
      </c>
    </row>
    <row r="145" spans="1:10" s="144" customFormat="1" ht="15" customHeight="1">
      <c r="A145" s="150">
        <f t="shared" si="4"/>
        <v>142</v>
      </c>
      <c r="B145" s="151">
        <v>47131</v>
      </c>
      <c r="C145" s="152" t="s">
        <v>2794</v>
      </c>
      <c r="D145" s="152" t="str">
        <f t="shared" si="5"/>
        <v>MINISTARSTVO GOSPODARSTVA I ODRŽIVOG RAZVOJA – RAVNATELJSTVO ZA ROBNE ZALIHE (47131)</v>
      </c>
      <c r="E145" s="152" t="s">
        <v>601</v>
      </c>
      <c r="F145" s="152" t="s">
        <v>268</v>
      </c>
      <c r="G145" s="153">
        <v>2831309</v>
      </c>
      <c r="H145" s="154" t="s">
        <v>2709</v>
      </c>
    </row>
    <row r="146" spans="1:10" ht="15" customHeight="1">
      <c r="A146" s="150">
        <f t="shared" si="4"/>
        <v>143</v>
      </c>
      <c r="B146" s="151">
        <v>6082</v>
      </c>
      <c r="C146" s="152" t="s">
        <v>2795</v>
      </c>
      <c r="D146" s="152" t="str">
        <f t="shared" si="5"/>
        <v>DRŽAVNI ZAVOD ZA MJERITELJSTVO (6082)</v>
      </c>
      <c r="E146" s="152" t="s">
        <v>2796</v>
      </c>
      <c r="F146" s="152" t="s">
        <v>268</v>
      </c>
      <c r="G146" s="153">
        <v>3799166</v>
      </c>
      <c r="H146" s="154" t="s">
        <v>2797</v>
      </c>
      <c r="J146" s="144"/>
    </row>
    <row r="147" spans="1:10" ht="15" customHeight="1">
      <c r="A147" s="150">
        <f t="shared" si="4"/>
        <v>144</v>
      </c>
      <c r="B147" s="151">
        <v>38495</v>
      </c>
      <c r="C147" s="152" t="s">
        <v>2798</v>
      </c>
      <c r="D147" s="152" t="str">
        <f t="shared" si="5"/>
        <v>HRVATSKI ZAVOD ZA NORME (38495)</v>
      </c>
      <c r="E147" s="152" t="s">
        <v>601</v>
      </c>
      <c r="F147" s="152" t="s">
        <v>268</v>
      </c>
      <c r="G147" s="153">
        <v>1957406</v>
      </c>
      <c r="H147" s="154" t="s">
        <v>2799</v>
      </c>
      <c r="J147" s="144"/>
    </row>
    <row r="148" spans="1:10" ht="15" customHeight="1">
      <c r="A148" s="150">
        <f t="shared" si="4"/>
        <v>145</v>
      </c>
      <c r="B148" s="151">
        <v>38500</v>
      </c>
      <c r="C148" s="152" t="s">
        <v>2800</v>
      </c>
      <c r="D148" s="152" t="str">
        <f t="shared" si="5"/>
        <v>HRVATSKA AKREDITACIJSKA AGENCIJA (38500)</v>
      </c>
      <c r="E148" s="152" t="s">
        <v>601</v>
      </c>
      <c r="F148" s="152" t="s">
        <v>268</v>
      </c>
      <c r="G148" s="153">
        <v>1956868</v>
      </c>
      <c r="H148" s="154" t="s">
        <v>2801</v>
      </c>
      <c r="J148" s="144"/>
    </row>
    <row r="149" spans="1:10" s="144" customFormat="1" ht="15" customHeight="1">
      <c r="A149" s="150">
        <f t="shared" si="4"/>
        <v>146</v>
      </c>
      <c r="B149" s="151">
        <v>46237</v>
      </c>
      <c r="C149" s="152" t="s">
        <v>2802</v>
      </c>
      <c r="D149" s="152" t="str">
        <f t="shared" si="5"/>
        <v>HRVATSKA AGENCIJA ZA MALO GOSPODARSTVO, INOVACIJE I INVESTICIJE (46237)</v>
      </c>
      <c r="E149" s="152" t="s">
        <v>2803</v>
      </c>
      <c r="F149" s="152" t="s">
        <v>268</v>
      </c>
      <c r="G149" s="153">
        <v>767875</v>
      </c>
      <c r="H149" s="154" t="s">
        <v>2804</v>
      </c>
    </row>
    <row r="150" spans="1:10" s="144" customFormat="1" ht="15" customHeight="1">
      <c r="A150" s="139">
        <f t="shared" si="4"/>
        <v>147</v>
      </c>
      <c r="B150" s="146">
        <v>1222</v>
      </c>
      <c r="C150" s="147" t="s">
        <v>1307</v>
      </c>
      <c r="D150" s="152" t="str">
        <f t="shared" si="5"/>
        <v>MINISTARSTVO ZNANOSTI I OBRAZOVANJA  (1222)</v>
      </c>
      <c r="E150" s="147" t="s">
        <v>267</v>
      </c>
      <c r="F150" s="147" t="s">
        <v>268</v>
      </c>
      <c r="G150" s="148">
        <v>3271030</v>
      </c>
      <c r="H150" s="149" t="s">
        <v>1308</v>
      </c>
    </row>
    <row r="151" spans="1:10" ht="15" customHeight="1">
      <c r="A151" s="150">
        <f t="shared" si="4"/>
        <v>148</v>
      </c>
      <c r="B151" s="151">
        <v>2063</v>
      </c>
      <c r="C151" s="152" t="s">
        <v>481</v>
      </c>
      <c r="D151" s="152" t="str">
        <f t="shared" si="5"/>
        <v>FAKULTET ORGANIZACIJE I INFORMATIKE U VARAŽDINU (2063)</v>
      </c>
      <c r="E151" s="152" t="s">
        <v>482</v>
      </c>
      <c r="F151" s="152" t="s">
        <v>438</v>
      </c>
      <c r="G151" s="153">
        <v>3006107</v>
      </c>
      <c r="H151" s="154" t="s">
        <v>483</v>
      </c>
      <c r="J151" s="144"/>
    </row>
    <row r="152" spans="1:10" ht="15" customHeight="1">
      <c r="A152" s="150">
        <f t="shared" si="4"/>
        <v>149</v>
      </c>
      <c r="B152" s="151">
        <v>43749</v>
      </c>
      <c r="C152" s="152" t="s">
        <v>484</v>
      </c>
      <c r="D152" s="152" t="str">
        <f t="shared" si="5"/>
        <v>MEĐIMURSKO VELEUČILIŠTE U ČAKOVCU (43749)</v>
      </c>
      <c r="E152" s="152" t="s">
        <v>486</v>
      </c>
      <c r="F152" s="152" t="s">
        <v>487</v>
      </c>
      <c r="G152" s="153">
        <v>2382512</v>
      </c>
      <c r="H152" s="154" t="s">
        <v>488</v>
      </c>
      <c r="J152" s="144"/>
    </row>
    <row r="153" spans="1:10" ht="15" customHeight="1">
      <c r="A153" s="150">
        <f t="shared" si="4"/>
        <v>150</v>
      </c>
      <c r="B153" s="151">
        <v>2452</v>
      </c>
      <c r="C153" s="152" t="s">
        <v>1309</v>
      </c>
      <c r="D153" s="152" t="str">
        <f t="shared" si="5"/>
        <v>SVEUČILIŠTE J. J. STROSSMAYERA U OSIJEKU (2452)</v>
      </c>
      <c r="E153" s="152" t="s">
        <v>270</v>
      </c>
      <c r="F153" s="152" t="s">
        <v>271</v>
      </c>
      <c r="G153" s="153">
        <v>3049779</v>
      </c>
      <c r="H153" s="154" t="s">
        <v>272</v>
      </c>
      <c r="J153" s="144"/>
    </row>
    <row r="154" spans="1:10" ht="24" customHeight="1">
      <c r="A154" s="150">
        <f t="shared" si="4"/>
        <v>151</v>
      </c>
      <c r="B154" s="151">
        <v>50215</v>
      </c>
      <c r="C154" s="152" t="s">
        <v>1310</v>
      </c>
      <c r="D154" s="152" t="str">
        <f t="shared" si="5"/>
        <v>SVEUČILIŠTE J. J. STROSSMAYERA U OSIJEKU - AKADEMIJA ZA UMJETNOST I KULTURU U OSIJEKU (50215)</v>
      </c>
      <c r="E154" s="152" t="s">
        <v>296</v>
      </c>
      <c r="F154" s="152" t="s">
        <v>271</v>
      </c>
      <c r="G154" s="153">
        <v>4907361</v>
      </c>
      <c r="H154" s="154" t="s">
        <v>1269</v>
      </c>
      <c r="J154" s="144"/>
    </row>
    <row r="155" spans="1:10" ht="15" customHeight="1">
      <c r="A155" s="150">
        <f t="shared" si="4"/>
        <v>152</v>
      </c>
      <c r="B155" s="151">
        <v>2284</v>
      </c>
      <c r="C155" s="152" t="s">
        <v>1311</v>
      </c>
      <c r="D155" s="152" t="str">
        <f t="shared" si="5"/>
        <v>SVEUČILIŠTE J. J. STROSSMAYERA U OSIJEKU - EKONOMSKI FAKULTET (2284)</v>
      </c>
      <c r="E155" s="152" t="s">
        <v>273</v>
      </c>
      <c r="F155" s="152" t="s">
        <v>271</v>
      </c>
      <c r="G155" s="153">
        <v>3021645</v>
      </c>
      <c r="H155" s="154" t="s">
        <v>274</v>
      </c>
      <c r="J155" s="144"/>
    </row>
    <row r="156" spans="1:10" ht="26">
      <c r="A156" s="150">
        <f t="shared" si="4"/>
        <v>153</v>
      </c>
      <c r="B156" s="151">
        <v>2268</v>
      </c>
      <c r="C156" s="152" t="s">
        <v>1312</v>
      </c>
      <c r="D156" s="152" t="str">
        <f t="shared" si="5"/>
        <v>SVEUČILIŠTE J. J. STROSSMAYERA U OSIJEKU - FAKULTET AGROBIOTEHNIČKIH ZNANOSTI OSIJEK (2268)</v>
      </c>
      <c r="E156" s="152" t="s">
        <v>284</v>
      </c>
      <c r="F156" s="152" t="s">
        <v>271</v>
      </c>
      <c r="G156" s="153">
        <v>3058212</v>
      </c>
      <c r="H156" s="154" t="s">
        <v>285</v>
      </c>
      <c r="J156" s="144"/>
    </row>
    <row r="157" spans="1:10" ht="26">
      <c r="A157" s="150">
        <f t="shared" si="4"/>
        <v>154</v>
      </c>
      <c r="B157" s="151">
        <v>2313</v>
      </c>
      <c r="C157" s="152" t="s">
        <v>1313</v>
      </c>
      <c r="D157" s="152" t="str">
        <f t="shared" si="5"/>
        <v>SVEUČILIŠTE J. J. STROSSMAYERA U OSIJEKU - FAKULTET ELEKTROTEHNIKE, RAČUNARSTVA I INFORMACIJSKIH TEHNOLOGIJA OSIJEK (2313)</v>
      </c>
      <c r="E157" s="152" t="s">
        <v>2805</v>
      </c>
      <c r="F157" s="152" t="s">
        <v>271</v>
      </c>
      <c r="G157" s="153">
        <v>3392589</v>
      </c>
      <c r="H157" s="154" t="s">
        <v>276</v>
      </c>
      <c r="J157" s="144"/>
    </row>
    <row r="158" spans="1:10" s="144" customFormat="1" ht="26">
      <c r="A158" s="150">
        <f t="shared" si="4"/>
        <v>155</v>
      </c>
      <c r="B158" s="151">
        <v>49796</v>
      </c>
      <c r="C158" s="152" t="s">
        <v>1314</v>
      </c>
      <c r="D158" s="152" t="str">
        <f t="shared" si="5"/>
        <v>SVEUČILIŠTE J. J. STROSSMAYERA U OSIJEKU - FAKULTET ZA DENTALNU MEDICINU I ZDRAVSTVO (49796)</v>
      </c>
      <c r="E158" s="162" t="s">
        <v>294</v>
      </c>
      <c r="F158" s="152" t="s">
        <v>271</v>
      </c>
      <c r="G158" s="153">
        <v>4748875</v>
      </c>
      <c r="H158" s="154" t="s">
        <v>295</v>
      </c>
    </row>
    <row r="159" spans="1:10" ht="26">
      <c r="A159" s="150">
        <f t="shared" si="4"/>
        <v>156</v>
      </c>
      <c r="B159" s="151">
        <v>22486</v>
      </c>
      <c r="C159" s="152" t="s">
        <v>1315</v>
      </c>
      <c r="D159" s="152" t="str">
        <f t="shared" si="5"/>
        <v>SVEUČILIŠTE J. J. STROSSMAYERA U OSIJEKU - FAKULTET ZA ODGOJNE I OBRAZOVNE ZNANOSTI (22486)</v>
      </c>
      <c r="E159" s="152" t="s">
        <v>289</v>
      </c>
      <c r="F159" s="152" t="s">
        <v>271</v>
      </c>
      <c r="G159" s="153">
        <v>1404881</v>
      </c>
      <c r="H159" s="154" t="s">
        <v>290</v>
      </c>
      <c r="J159" s="144"/>
    </row>
    <row r="160" spans="1:10" ht="15" customHeight="1">
      <c r="A160" s="150">
        <f t="shared" si="4"/>
        <v>157</v>
      </c>
      <c r="B160" s="151">
        <v>2321</v>
      </c>
      <c r="C160" s="152" t="s">
        <v>1316</v>
      </c>
      <c r="D160" s="152" t="str">
        <f t="shared" si="5"/>
        <v>SVEUČILIŠTE J. J. STROSSMAYERA U OSIJEKU - FILOZOFSKI FAKULTET (2321)</v>
      </c>
      <c r="E160" s="152" t="s">
        <v>277</v>
      </c>
      <c r="F160" s="152" t="s">
        <v>271</v>
      </c>
      <c r="G160" s="153">
        <v>3014185</v>
      </c>
      <c r="H160" s="154" t="s">
        <v>278</v>
      </c>
      <c r="J160" s="144"/>
    </row>
    <row r="161" spans="1:10" ht="15" customHeight="1">
      <c r="A161" s="150">
        <f t="shared" si="4"/>
        <v>158</v>
      </c>
      <c r="B161" s="151">
        <v>2508</v>
      </c>
      <c r="C161" s="166" t="s">
        <v>1317</v>
      </c>
      <c r="D161" s="152" t="str">
        <f t="shared" si="5"/>
        <v>SVEUČILIŠTE J. J. STROSSMAYERA U OSIJEKU - GRADSKA I SVEUČILIŠNA KNJIŽNICA (2508)</v>
      </c>
      <c r="E161" s="166" t="s">
        <v>279</v>
      </c>
      <c r="F161" s="166" t="s">
        <v>271</v>
      </c>
      <c r="G161" s="167">
        <v>3014347</v>
      </c>
      <c r="H161" s="154" t="s">
        <v>280</v>
      </c>
      <c r="J161" s="144"/>
    </row>
    <row r="162" spans="1:10" ht="26">
      <c r="A162" s="150">
        <f t="shared" si="4"/>
        <v>159</v>
      </c>
      <c r="B162" s="151">
        <v>2250</v>
      </c>
      <c r="C162" s="152" t="s">
        <v>1318</v>
      </c>
      <c r="D162" s="152" t="str">
        <f t="shared" si="5"/>
        <v>SVEUČILIŠTE J. J. STROSSMAYERA U OSIJEKU - GRAĐEVINSKI I ARHITEKTONSKI FAKULTET OSIJEK (2250)</v>
      </c>
      <c r="E162" s="152" t="s">
        <v>1268</v>
      </c>
      <c r="F162" s="152" t="s">
        <v>271</v>
      </c>
      <c r="G162" s="153">
        <v>3397335</v>
      </c>
      <c r="H162" s="154" t="s">
        <v>281</v>
      </c>
      <c r="J162" s="144"/>
    </row>
    <row r="163" spans="1:10" s="144" customFormat="1" ht="15" customHeight="1">
      <c r="A163" s="150">
        <f t="shared" si="4"/>
        <v>160</v>
      </c>
      <c r="B163" s="151">
        <v>38479</v>
      </c>
      <c r="C163" s="152" t="s">
        <v>2806</v>
      </c>
      <c r="D163" s="152" t="str">
        <f t="shared" si="5"/>
        <v>KATOLIČKI BOGOSLOVNI FAKULTET U ĐAKOVU (38479)</v>
      </c>
      <c r="E163" s="162" t="s">
        <v>291</v>
      </c>
      <c r="F163" s="152" t="s">
        <v>292</v>
      </c>
      <c r="G163" s="153">
        <v>1986490</v>
      </c>
      <c r="H163" s="154" t="s">
        <v>293</v>
      </c>
    </row>
    <row r="164" spans="1:10" ht="15" customHeight="1">
      <c r="A164" s="150">
        <f t="shared" si="4"/>
        <v>161</v>
      </c>
      <c r="B164" s="151">
        <v>51450</v>
      </c>
      <c r="C164" s="152" t="s">
        <v>1320</v>
      </c>
      <c r="D164" s="152" t="str">
        <f t="shared" si="5"/>
        <v>SVEUČILIŠTE J. J. STROSSMAYERA U OSIJEKU - KINEZIOLOŠKI FAKULTET OSIJEK (51450)</v>
      </c>
      <c r="E164" s="152" t="s">
        <v>1321</v>
      </c>
      <c r="F164" s="152" t="s">
        <v>271</v>
      </c>
      <c r="G164" s="153">
        <v>5302099</v>
      </c>
      <c r="H164" s="154" t="s">
        <v>1322</v>
      </c>
      <c r="J164" s="144"/>
    </row>
    <row r="165" spans="1:10" ht="15" customHeight="1">
      <c r="A165" s="150">
        <f t="shared" si="4"/>
        <v>162</v>
      </c>
      <c r="B165" s="151">
        <v>22849</v>
      </c>
      <c r="C165" s="152" t="s">
        <v>1323</v>
      </c>
      <c r="D165" s="152" t="str">
        <f t="shared" si="5"/>
        <v>SVEUČILIŠTE J. J. STROSSMAYERA U OSIJEKU - MEDICINSKI FAKULTET (22849)</v>
      </c>
      <c r="E165" s="152" t="s">
        <v>282</v>
      </c>
      <c r="F165" s="152" t="s">
        <v>271</v>
      </c>
      <c r="G165" s="153">
        <v>1388142</v>
      </c>
      <c r="H165" s="154" t="s">
        <v>283</v>
      </c>
      <c r="J165" s="144"/>
    </row>
    <row r="166" spans="1:10" s="144" customFormat="1" ht="15" customHeight="1">
      <c r="A166" s="150">
        <f t="shared" si="4"/>
        <v>163</v>
      </c>
      <c r="B166" s="151">
        <v>2292</v>
      </c>
      <c r="C166" s="152" t="s">
        <v>1324</v>
      </c>
      <c r="D166" s="152" t="str">
        <f t="shared" si="5"/>
        <v>SVEUČILIŠTE J. J. STROSSMAYERA U OSIJEKU - PRAVNI FAKULTET (2292)</v>
      </c>
      <c r="E166" s="152" t="s">
        <v>286</v>
      </c>
      <c r="F166" s="152" t="s">
        <v>271</v>
      </c>
      <c r="G166" s="153">
        <v>3014193</v>
      </c>
      <c r="H166" s="154" t="s">
        <v>287</v>
      </c>
    </row>
    <row r="167" spans="1:10" ht="15" customHeight="1">
      <c r="A167" s="150">
        <f t="shared" si="4"/>
        <v>164</v>
      </c>
      <c r="B167" s="151">
        <v>2276</v>
      </c>
      <c r="C167" s="152" t="s">
        <v>1325</v>
      </c>
      <c r="D167" s="152" t="str">
        <f t="shared" si="5"/>
        <v>SVEUČILIŠTE J. J. STROSSMAYERA U OSIJEKU - PREHRAMBENO TEHNOLOŠKI FAKULTET (2276)</v>
      </c>
      <c r="E167" s="152" t="s">
        <v>1326</v>
      </c>
      <c r="F167" s="152" t="s">
        <v>271</v>
      </c>
      <c r="G167" s="153">
        <v>3058204</v>
      </c>
      <c r="H167" s="154" t="s">
        <v>288</v>
      </c>
      <c r="J167" s="144"/>
    </row>
    <row r="168" spans="1:10" s="144" customFormat="1" ht="15" customHeight="1">
      <c r="A168" s="150">
        <f t="shared" si="4"/>
        <v>165</v>
      </c>
      <c r="B168" s="151">
        <v>42024</v>
      </c>
      <c r="C168" s="152" t="s">
        <v>297</v>
      </c>
      <c r="D168" s="152" t="str">
        <f t="shared" si="5"/>
        <v>SVEUČILIŠTE JURJA DOBRILE U PULI (42024)</v>
      </c>
      <c r="E168" s="152" t="s">
        <v>298</v>
      </c>
      <c r="F168" s="152" t="s">
        <v>299</v>
      </c>
      <c r="G168" s="153">
        <v>2161753</v>
      </c>
      <c r="H168" s="154" t="s">
        <v>300</v>
      </c>
    </row>
    <row r="169" spans="1:10" s="144" customFormat="1" ht="15" customHeight="1">
      <c r="A169" s="150">
        <f t="shared" si="4"/>
        <v>166</v>
      </c>
      <c r="B169" s="151">
        <v>48267</v>
      </c>
      <c r="C169" s="152" t="s">
        <v>301</v>
      </c>
      <c r="D169" s="152" t="str">
        <f t="shared" si="5"/>
        <v>SVEUČILIŠTE SJEVER (48267)</v>
      </c>
      <c r="E169" s="152" t="s">
        <v>1271</v>
      </c>
      <c r="F169" s="152" t="s">
        <v>302</v>
      </c>
      <c r="G169" s="153">
        <v>2752298</v>
      </c>
      <c r="H169" s="154" t="s">
        <v>303</v>
      </c>
    </row>
    <row r="170" spans="1:10" s="168" customFormat="1" ht="15" customHeight="1">
      <c r="A170" s="150">
        <f t="shared" si="4"/>
        <v>167</v>
      </c>
      <c r="B170" s="151">
        <v>24141</v>
      </c>
      <c r="C170" s="152" t="s">
        <v>304</v>
      </c>
      <c r="D170" s="152" t="str">
        <f t="shared" si="5"/>
        <v>SVEUČILIŠTE U DUBROVNIKU (24141)</v>
      </c>
      <c r="E170" s="152" t="s">
        <v>305</v>
      </c>
      <c r="F170" s="152" t="s">
        <v>306</v>
      </c>
      <c r="G170" s="153">
        <v>1787578</v>
      </c>
      <c r="H170" s="154" t="s">
        <v>307</v>
      </c>
      <c r="J170" s="144"/>
    </row>
    <row r="171" spans="1:10" s="144" customFormat="1" ht="15" customHeight="1">
      <c r="A171" s="150">
        <f t="shared" si="4"/>
        <v>168</v>
      </c>
      <c r="B171" s="151">
        <v>2444</v>
      </c>
      <c r="C171" s="152" t="s">
        <v>311</v>
      </c>
      <c r="D171" s="152" t="str">
        <f t="shared" si="5"/>
        <v>SVEUČILIŠTE U RIJECI (2444)</v>
      </c>
      <c r="E171" s="152" t="s">
        <v>312</v>
      </c>
      <c r="F171" s="152" t="s">
        <v>313</v>
      </c>
      <c r="G171" s="153">
        <v>3337413</v>
      </c>
      <c r="H171" s="154" t="s">
        <v>314</v>
      </c>
    </row>
    <row r="172" spans="1:10" ht="15" customHeight="1">
      <c r="A172" s="150">
        <f t="shared" si="4"/>
        <v>169</v>
      </c>
      <c r="B172" s="151">
        <v>38454</v>
      </c>
      <c r="C172" s="152" t="s">
        <v>315</v>
      </c>
      <c r="D172" s="152" t="str">
        <f t="shared" si="5"/>
        <v>SVEUČILIŠTE U RIJECI - AKADEMIJA PRIMJENJENIH UMJETNOSTI (38454)</v>
      </c>
      <c r="E172" s="152" t="s">
        <v>316</v>
      </c>
      <c r="F172" s="152" t="s">
        <v>313</v>
      </c>
      <c r="G172" s="160">
        <v>1954253</v>
      </c>
      <c r="H172" s="154" t="s">
        <v>317</v>
      </c>
      <c r="J172" s="144"/>
    </row>
    <row r="173" spans="1:10" ht="15" customHeight="1">
      <c r="A173" s="150">
        <f t="shared" si="4"/>
        <v>170</v>
      </c>
      <c r="B173" s="151">
        <v>2186</v>
      </c>
      <c r="C173" s="152" t="s">
        <v>318</v>
      </c>
      <c r="D173" s="152" t="str">
        <f t="shared" si="5"/>
        <v>SVEUČILIŠTE U RIJECI - EKONOMSKI FAKULTET (2186)</v>
      </c>
      <c r="E173" s="152" t="s">
        <v>319</v>
      </c>
      <c r="F173" s="152" t="s">
        <v>313</v>
      </c>
      <c r="G173" s="153">
        <v>3328627</v>
      </c>
      <c r="H173" s="154" t="s">
        <v>320</v>
      </c>
      <c r="J173" s="144"/>
    </row>
    <row r="174" spans="1:10" ht="15" customHeight="1">
      <c r="A174" s="150">
        <f t="shared" si="4"/>
        <v>171</v>
      </c>
      <c r="B174" s="151">
        <v>2194</v>
      </c>
      <c r="C174" s="152" t="s">
        <v>321</v>
      </c>
      <c r="D174" s="152" t="str">
        <f t="shared" si="5"/>
        <v>SVEUČILIŠTE U RIJECI - FAKULTET ZA MENADŽMENT U TURIZMU I UGOSTITELJSTVU (2194)</v>
      </c>
      <c r="E174" s="152" t="s">
        <v>322</v>
      </c>
      <c r="F174" s="152" t="s">
        <v>323</v>
      </c>
      <c r="G174" s="153">
        <v>3091732</v>
      </c>
      <c r="H174" s="154" t="s">
        <v>324</v>
      </c>
      <c r="J174" s="144"/>
    </row>
    <row r="175" spans="1:10" ht="15" customHeight="1">
      <c r="A175" s="150">
        <f t="shared" si="4"/>
        <v>172</v>
      </c>
      <c r="B175" s="151">
        <v>48023</v>
      </c>
      <c r="C175" s="152" t="s">
        <v>348</v>
      </c>
      <c r="D175" s="152" t="str">
        <f t="shared" si="5"/>
        <v>SVEUČILIŠTE U RIJECI - FAKULTET ZDRAVSTVENIH STUDIJA U RIJECI (48023)</v>
      </c>
      <c r="E175" s="152" t="s">
        <v>349</v>
      </c>
      <c r="F175" s="152" t="s">
        <v>313</v>
      </c>
      <c r="G175" s="155" t="s">
        <v>350</v>
      </c>
      <c r="H175" s="154" t="s">
        <v>351</v>
      </c>
      <c r="J175" s="144"/>
    </row>
    <row r="176" spans="1:10" s="144" customFormat="1" ht="15" customHeight="1">
      <c r="A176" s="150">
        <f t="shared" si="4"/>
        <v>173</v>
      </c>
      <c r="B176" s="151">
        <v>22857</v>
      </c>
      <c r="C176" s="152" t="s">
        <v>325</v>
      </c>
      <c r="D176" s="152" t="str">
        <f t="shared" si="5"/>
        <v>SVEUČILIŠTE U RIJECI - FILOZOFSKI FAKULTET (22857)</v>
      </c>
      <c r="E176" s="152" t="s">
        <v>326</v>
      </c>
      <c r="F176" s="152" t="s">
        <v>313</v>
      </c>
      <c r="G176" s="153">
        <v>3368491</v>
      </c>
      <c r="H176" s="154" t="s">
        <v>327</v>
      </c>
    </row>
    <row r="177" spans="1:10" ht="15" customHeight="1">
      <c r="A177" s="150">
        <f t="shared" si="4"/>
        <v>174</v>
      </c>
      <c r="B177" s="151">
        <v>2160</v>
      </c>
      <c r="C177" s="152" t="s">
        <v>1272</v>
      </c>
      <c r="D177" s="152" t="str">
        <f t="shared" si="5"/>
        <v>SVEUČILIŠTE U RIJECI - GRAĐEVINSKI FAKULTET (2160)</v>
      </c>
      <c r="E177" s="152" t="s">
        <v>328</v>
      </c>
      <c r="F177" s="152" t="s">
        <v>313</v>
      </c>
      <c r="G177" s="153">
        <v>3395855</v>
      </c>
      <c r="H177" s="154" t="s">
        <v>329</v>
      </c>
      <c r="J177" s="144"/>
    </row>
    <row r="178" spans="1:10" ht="15" customHeight="1">
      <c r="A178" s="150">
        <f t="shared" si="4"/>
        <v>175</v>
      </c>
      <c r="B178" s="151">
        <v>2225</v>
      </c>
      <c r="C178" s="152" t="s">
        <v>330</v>
      </c>
      <c r="D178" s="152" t="str">
        <f t="shared" si="5"/>
        <v>SVEUČILIŠTE U RIJECI - MEDICINSKI FAKULTET (2225)</v>
      </c>
      <c r="E178" s="152" t="s">
        <v>331</v>
      </c>
      <c r="F178" s="152" t="s">
        <v>313</v>
      </c>
      <c r="G178" s="153">
        <v>3328554</v>
      </c>
      <c r="H178" s="154" t="s">
        <v>332</v>
      </c>
      <c r="J178" s="144"/>
    </row>
    <row r="179" spans="1:10" s="144" customFormat="1" ht="15" customHeight="1">
      <c r="A179" s="150">
        <f t="shared" si="4"/>
        <v>176</v>
      </c>
      <c r="B179" s="151">
        <v>22568</v>
      </c>
      <c r="C179" s="152" t="s">
        <v>2807</v>
      </c>
      <c r="D179" s="152" t="str">
        <f t="shared" si="5"/>
        <v>SVEUČILIŠTE U RIJECI, POMORSKI FAKULTET (22568)</v>
      </c>
      <c r="E179" s="152" t="s">
        <v>334</v>
      </c>
      <c r="F179" s="152" t="s">
        <v>313</v>
      </c>
      <c r="G179" s="153">
        <v>1580485</v>
      </c>
      <c r="H179" s="154" t="s">
        <v>335</v>
      </c>
    </row>
    <row r="180" spans="1:10" ht="15" customHeight="1">
      <c r="A180" s="150">
        <f t="shared" si="4"/>
        <v>177</v>
      </c>
      <c r="B180" s="151">
        <v>2217</v>
      </c>
      <c r="C180" s="152" t="s">
        <v>336</v>
      </c>
      <c r="D180" s="152" t="str">
        <f t="shared" si="5"/>
        <v>SVEUČILIŠTE U RIJECI - PRAVNI FAKULTET (2217)</v>
      </c>
      <c r="E180" s="152" t="s">
        <v>337</v>
      </c>
      <c r="F180" s="152" t="s">
        <v>313</v>
      </c>
      <c r="G180" s="153">
        <v>3328562</v>
      </c>
      <c r="H180" s="154" t="s">
        <v>338</v>
      </c>
      <c r="J180" s="144"/>
    </row>
    <row r="181" spans="1:10" ht="15" customHeight="1">
      <c r="A181" s="150">
        <f t="shared" si="4"/>
        <v>178</v>
      </c>
      <c r="B181" s="151">
        <v>2493</v>
      </c>
      <c r="C181" s="152" t="s">
        <v>339</v>
      </c>
      <c r="D181" s="152" t="str">
        <f t="shared" si="5"/>
        <v>SVEUČILIŠTE U RIJECI - SVEUČILIŠNA KNJIŽNICA (2493)</v>
      </c>
      <c r="E181" s="152" t="s">
        <v>340</v>
      </c>
      <c r="F181" s="152" t="s">
        <v>313</v>
      </c>
      <c r="G181" s="153">
        <v>3328686</v>
      </c>
      <c r="H181" s="154" t="s">
        <v>341</v>
      </c>
      <c r="J181" s="144"/>
    </row>
    <row r="182" spans="1:10" ht="15" customHeight="1">
      <c r="A182" s="150">
        <f t="shared" si="4"/>
        <v>179</v>
      </c>
      <c r="B182" s="151">
        <v>2151</v>
      </c>
      <c r="C182" s="152" t="s">
        <v>342</v>
      </c>
      <c r="D182" s="152" t="str">
        <f t="shared" si="5"/>
        <v>SVEUČILIŠTE U RIJECI - TEHNIČKI FAKULTET (2151)</v>
      </c>
      <c r="E182" s="152" t="s">
        <v>343</v>
      </c>
      <c r="F182" s="152" t="s">
        <v>313</v>
      </c>
      <c r="G182" s="153">
        <v>3334317</v>
      </c>
      <c r="H182" s="154" t="s">
        <v>344</v>
      </c>
      <c r="J182" s="144"/>
    </row>
    <row r="183" spans="1:10" ht="15" customHeight="1">
      <c r="A183" s="150">
        <f t="shared" si="4"/>
        <v>180</v>
      </c>
      <c r="B183" s="151">
        <v>40947</v>
      </c>
      <c r="C183" s="152" t="s">
        <v>345</v>
      </c>
      <c r="D183" s="152" t="str">
        <f t="shared" si="5"/>
        <v>SVEUČILIŠTE U RIJECI - UČITELJSKI FAKULTET (40947)</v>
      </c>
      <c r="E183" s="152" t="s">
        <v>346</v>
      </c>
      <c r="F183" s="152" t="s">
        <v>313</v>
      </c>
      <c r="G183" s="153">
        <v>2116073</v>
      </c>
      <c r="H183" s="154" t="s">
        <v>347</v>
      </c>
      <c r="J183" s="144"/>
    </row>
    <row r="184" spans="1:10" s="144" customFormat="1" ht="15" customHeight="1">
      <c r="A184" s="150">
        <f t="shared" si="4"/>
        <v>181</v>
      </c>
      <c r="B184" s="151">
        <v>51360</v>
      </c>
      <c r="C184" s="152" t="s">
        <v>1270</v>
      </c>
      <c r="D184" s="152" t="str">
        <f t="shared" si="5"/>
        <v>SVEUČILIŠTE U SLAVONSKOM BRODU (51360)</v>
      </c>
      <c r="E184" s="162" t="s">
        <v>1327</v>
      </c>
      <c r="F184" s="152" t="s">
        <v>1328</v>
      </c>
      <c r="G184" s="153">
        <v>5290538</v>
      </c>
      <c r="H184" s="154" t="s">
        <v>1329</v>
      </c>
    </row>
    <row r="185" spans="1:10" ht="15" customHeight="1">
      <c r="A185" s="150">
        <f t="shared" si="4"/>
        <v>182</v>
      </c>
      <c r="B185" s="151">
        <v>2469</v>
      </c>
      <c r="C185" s="152" t="s">
        <v>352</v>
      </c>
      <c r="D185" s="152" t="str">
        <f t="shared" si="5"/>
        <v>SVEUČILIŠTE U SPLITU (2469)</v>
      </c>
      <c r="E185" s="152" t="s">
        <v>362</v>
      </c>
      <c r="F185" s="152" t="s">
        <v>353</v>
      </c>
      <c r="G185" s="153">
        <v>3129306</v>
      </c>
      <c r="H185" s="154" t="s">
        <v>354</v>
      </c>
      <c r="J185" s="144"/>
    </row>
    <row r="186" spans="1:10" ht="15" customHeight="1">
      <c r="A186" s="150">
        <f t="shared" si="4"/>
        <v>183</v>
      </c>
      <c r="B186" s="151">
        <v>2372</v>
      </c>
      <c r="C186" s="152" t="s">
        <v>355</v>
      </c>
      <c r="D186" s="152" t="str">
        <f t="shared" si="5"/>
        <v>SVEUČILIŠTE U SPLITU - EKONOMSKI FAKULTET (2372)</v>
      </c>
      <c r="E186" s="152" t="s">
        <v>356</v>
      </c>
      <c r="F186" s="152" t="s">
        <v>353</v>
      </c>
      <c r="G186" s="153">
        <v>3119076</v>
      </c>
      <c r="H186" s="154" t="s">
        <v>357</v>
      </c>
      <c r="J186" s="144"/>
    </row>
    <row r="187" spans="1:10" ht="15" customHeight="1">
      <c r="A187" s="150">
        <f t="shared" ref="A187:A250" si="6">+A186+1</f>
        <v>184</v>
      </c>
      <c r="B187" s="151">
        <v>2330</v>
      </c>
      <c r="C187" s="152" t="s">
        <v>358</v>
      </c>
      <c r="D187" s="152" t="str">
        <f t="shared" si="5"/>
        <v>SVEUČILIŠTE U SPLITU - FAKULTET ELEKTROTEHNIKE, STROJARSTVA I BRODOGRADNJE (2330)</v>
      </c>
      <c r="E187" s="152" t="s">
        <v>359</v>
      </c>
      <c r="F187" s="152" t="s">
        <v>353</v>
      </c>
      <c r="G187" s="153">
        <v>3118339</v>
      </c>
      <c r="H187" s="154" t="s">
        <v>360</v>
      </c>
      <c r="J187" s="144"/>
    </row>
    <row r="188" spans="1:10" ht="15" customHeight="1">
      <c r="A188" s="150">
        <f t="shared" si="6"/>
        <v>185</v>
      </c>
      <c r="B188" s="151">
        <v>2348</v>
      </c>
      <c r="C188" s="152" t="s">
        <v>364</v>
      </c>
      <c r="D188" s="152" t="str">
        <f t="shared" si="5"/>
        <v>SVEUČILIŠTE U SPLITU - FAKULTET GRAĐEVINARSTVA, ARHITEKTURE I GEODEZIJE (2348)</v>
      </c>
      <c r="E188" s="152" t="s">
        <v>365</v>
      </c>
      <c r="F188" s="152" t="s">
        <v>353</v>
      </c>
      <c r="G188" s="153">
        <v>3149463</v>
      </c>
      <c r="H188" s="154" t="s">
        <v>366</v>
      </c>
      <c r="J188" s="144"/>
    </row>
    <row r="189" spans="1:10" ht="15" customHeight="1">
      <c r="A189" s="150">
        <f t="shared" si="6"/>
        <v>186</v>
      </c>
      <c r="B189" s="151">
        <v>22435</v>
      </c>
      <c r="C189" s="152" t="s">
        <v>361</v>
      </c>
      <c r="D189" s="152" t="str">
        <f t="shared" si="5"/>
        <v>SVEUČILIŠTE U SPLITU - FILOZOFSKI FAKULTET (22435)</v>
      </c>
      <c r="E189" s="152" t="s">
        <v>362</v>
      </c>
      <c r="F189" s="152" t="s">
        <v>353</v>
      </c>
      <c r="G189" s="153">
        <v>1413236</v>
      </c>
      <c r="H189" s="154" t="s">
        <v>363</v>
      </c>
      <c r="J189" s="144"/>
    </row>
    <row r="190" spans="1:10" ht="15" customHeight="1">
      <c r="A190" s="150">
        <f t="shared" si="6"/>
        <v>187</v>
      </c>
      <c r="B190" s="151">
        <v>23368</v>
      </c>
      <c r="C190" s="152" t="s">
        <v>372</v>
      </c>
      <c r="D190" s="152" t="str">
        <f t="shared" si="5"/>
        <v>SVEUČILIŠTE U SPLITU - KATOLIČKI BOGOSLOVNI FAKULTET (23368)</v>
      </c>
      <c r="E190" s="152" t="s">
        <v>373</v>
      </c>
      <c r="F190" s="152" t="s">
        <v>353</v>
      </c>
      <c r="G190" s="160">
        <v>1465643</v>
      </c>
      <c r="H190" s="154">
        <v>36149548625</v>
      </c>
      <c r="J190" s="144"/>
    </row>
    <row r="191" spans="1:10" ht="15" customHeight="1">
      <c r="A191" s="150">
        <f t="shared" si="6"/>
        <v>188</v>
      </c>
      <c r="B191" s="151">
        <v>2356</v>
      </c>
      <c r="C191" s="152" t="s">
        <v>367</v>
      </c>
      <c r="D191" s="152" t="str">
        <f t="shared" si="5"/>
        <v>SVEUČILIŠTE U SPLITU - KEMIJSKO-TEHNOLOŠKI FAKULTET (2356)</v>
      </c>
      <c r="E191" s="152" t="s">
        <v>1273</v>
      </c>
      <c r="F191" s="152" t="s">
        <v>353</v>
      </c>
      <c r="G191" s="153">
        <v>3119068</v>
      </c>
      <c r="H191" s="154" t="s">
        <v>368</v>
      </c>
      <c r="J191" s="144"/>
    </row>
    <row r="192" spans="1:10" ht="15" customHeight="1">
      <c r="A192" s="150">
        <f t="shared" si="6"/>
        <v>189</v>
      </c>
      <c r="B192" s="151">
        <v>43773</v>
      </c>
      <c r="C192" s="152" t="s">
        <v>369</v>
      </c>
      <c r="D192" s="152" t="str">
        <f t="shared" si="5"/>
        <v>SVEUČILIŠTE U SPLITU - KINEZIOLOŠKI FAKULTET (43773)</v>
      </c>
      <c r="E192" s="152" t="s">
        <v>370</v>
      </c>
      <c r="F192" s="152" t="s">
        <v>353</v>
      </c>
      <c r="G192" s="160">
        <v>2393255</v>
      </c>
      <c r="H192" s="154" t="s">
        <v>371</v>
      </c>
      <c r="J192" s="144"/>
    </row>
    <row r="193" spans="1:10" ht="15" customHeight="1">
      <c r="A193" s="150">
        <f t="shared" si="6"/>
        <v>190</v>
      </c>
      <c r="B193" s="151">
        <v>22451</v>
      </c>
      <c r="C193" s="152" t="s">
        <v>374</v>
      </c>
      <c r="D193" s="152" t="str">
        <f t="shared" si="5"/>
        <v>SVEUČILIŠTE U SPLITU - MEDICINSKI FAKULTET (22451)</v>
      </c>
      <c r="E193" s="152" t="s">
        <v>375</v>
      </c>
      <c r="F193" s="152" t="s">
        <v>353</v>
      </c>
      <c r="G193" s="153">
        <v>1315366</v>
      </c>
      <c r="H193" s="154" t="s">
        <v>376</v>
      </c>
      <c r="J193" s="144"/>
    </row>
    <row r="194" spans="1:10" ht="15" customHeight="1">
      <c r="A194" s="150">
        <f t="shared" si="6"/>
        <v>191</v>
      </c>
      <c r="B194" s="151">
        <v>22460</v>
      </c>
      <c r="C194" s="152" t="s">
        <v>377</v>
      </c>
      <c r="D194" s="152" t="str">
        <f t="shared" si="5"/>
        <v>SVEUČILIŠTE U SPLITU - POMORSKI FAKULTET (22460)</v>
      </c>
      <c r="E194" s="152" t="s">
        <v>1274</v>
      </c>
      <c r="F194" s="152" t="s">
        <v>353</v>
      </c>
      <c r="G194" s="153">
        <v>1406043</v>
      </c>
      <c r="H194" s="154" t="s">
        <v>378</v>
      </c>
      <c r="J194" s="144"/>
    </row>
    <row r="195" spans="1:10" ht="15" customHeight="1">
      <c r="A195" s="150">
        <f t="shared" si="6"/>
        <v>192</v>
      </c>
      <c r="B195" s="151">
        <v>2397</v>
      </c>
      <c r="C195" s="152" t="s">
        <v>379</v>
      </c>
      <c r="D195" s="152" t="str">
        <f t="shared" si="5"/>
        <v>SVEUČILIŠTE U SPLITU - PRAVNI FAKULTET (2397)</v>
      </c>
      <c r="E195" s="152" t="s">
        <v>380</v>
      </c>
      <c r="F195" s="152" t="s">
        <v>353</v>
      </c>
      <c r="G195" s="153">
        <v>3118347</v>
      </c>
      <c r="H195" s="154" t="s">
        <v>381</v>
      </c>
      <c r="J195" s="144"/>
    </row>
    <row r="196" spans="1:10" ht="15" customHeight="1">
      <c r="A196" s="150">
        <f t="shared" si="6"/>
        <v>193</v>
      </c>
      <c r="B196" s="151">
        <v>2410</v>
      </c>
      <c r="C196" s="152" t="s">
        <v>382</v>
      </c>
      <c r="D196" s="152" t="str">
        <f t="shared" ref="D196:D259" si="7">C196&amp;" ("&amp;B196&amp;")"</f>
        <v>SVEUČILIŠTE U SPLITU - PRIRODOSLOVNO - MATEMATIČKI FAKULTET (2410)</v>
      </c>
      <c r="E196" s="152" t="s">
        <v>1275</v>
      </c>
      <c r="F196" s="152" t="s">
        <v>353</v>
      </c>
      <c r="G196" s="153">
        <v>3199622</v>
      </c>
      <c r="H196" s="154" t="s">
        <v>383</v>
      </c>
      <c r="J196" s="144"/>
    </row>
    <row r="197" spans="1:10" ht="15" customHeight="1">
      <c r="A197" s="150">
        <f t="shared" si="6"/>
        <v>194</v>
      </c>
      <c r="B197" s="151">
        <v>2524</v>
      </c>
      <c r="C197" s="152" t="s">
        <v>384</v>
      </c>
      <c r="D197" s="152" t="str">
        <f t="shared" si="7"/>
        <v>SVEUČILIŠTE U SPLITU - SVEUČILIŠNA KNJIŽNICA (2524)</v>
      </c>
      <c r="E197" s="152" t="s">
        <v>385</v>
      </c>
      <c r="F197" s="152" t="s">
        <v>353</v>
      </c>
      <c r="G197" s="153">
        <v>3118436</v>
      </c>
      <c r="H197" s="154" t="s">
        <v>386</v>
      </c>
      <c r="J197" s="144"/>
    </row>
    <row r="198" spans="1:10" ht="15" customHeight="1">
      <c r="A198" s="150">
        <f t="shared" si="6"/>
        <v>195</v>
      </c>
      <c r="B198" s="151">
        <v>22478</v>
      </c>
      <c r="C198" s="152" t="s">
        <v>387</v>
      </c>
      <c r="D198" s="152" t="str">
        <f t="shared" si="7"/>
        <v>SVEUČILIŠTE U SPLITU - UMJETNIČKA AKADEMIJA (22478)</v>
      </c>
      <c r="E198" s="152" t="s">
        <v>388</v>
      </c>
      <c r="F198" s="152" t="s">
        <v>353</v>
      </c>
      <c r="G198" s="153">
        <v>1321358</v>
      </c>
      <c r="H198" s="154" t="s">
        <v>389</v>
      </c>
      <c r="J198" s="144"/>
    </row>
    <row r="199" spans="1:10" ht="15" customHeight="1">
      <c r="A199" s="150">
        <f t="shared" si="6"/>
        <v>196</v>
      </c>
      <c r="B199" s="151">
        <v>23815</v>
      </c>
      <c r="C199" s="152" t="s">
        <v>308</v>
      </c>
      <c r="D199" s="152" t="str">
        <f t="shared" si="7"/>
        <v>SVEUČILIŠTE U ZADRU (23815)</v>
      </c>
      <c r="E199" s="152" t="s">
        <v>1276</v>
      </c>
      <c r="F199" s="152" t="s">
        <v>309</v>
      </c>
      <c r="G199" s="153">
        <v>1695525</v>
      </c>
      <c r="H199" s="154" t="s">
        <v>310</v>
      </c>
      <c r="J199" s="144"/>
    </row>
    <row r="200" spans="1:10" ht="15" customHeight="1">
      <c r="A200" s="150">
        <f t="shared" si="6"/>
        <v>197</v>
      </c>
      <c r="B200" s="151">
        <v>2436</v>
      </c>
      <c r="C200" s="152" t="s">
        <v>390</v>
      </c>
      <c r="D200" s="152" t="str">
        <f t="shared" si="7"/>
        <v>SVEUČILIŠTE U ZAGREBU (2436)</v>
      </c>
      <c r="E200" s="152" t="s">
        <v>458</v>
      </c>
      <c r="F200" s="152" t="s">
        <v>268</v>
      </c>
      <c r="G200" s="153">
        <v>3211592</v>
      </c>
      <c r="H200" s="154" t="s">
        <v>391</v>
      </c>
      <c r="J200" s="144"/>
    </row>
    <row r="201" spans="1:10" ht="15" customHeight="1">
      <c r="A201" s="150">
        <f t="shared" si="6"/>
        <v>198</v>
      </c>
      <c r="B201" s="151">
        <v>1923</v>
      </c>
      <c r="C201" s="152" t="s">
        <v>392</v>
      </c>
      <c r="D201" s="152" t="str">
        <f t="shared" si="7"/>
        <v>SVEUČILIŠTE U ZAGREBU - AGRONOMSKI FAKULTET (1923)</v>
      </c>
      <c r="E201" s="152" t="s">
        <v>393</v>
      </c>
      <c r="F201" s="152" t="s">
        <v>268</v>
      </c>
      <c r="G201" s="153">
        <v>3283097</v>
      </c>
      <c r="H201" s="154" t="s">
        <v>394</v>
      </c>
      <c r="J201" s="144"/>
    </row>
    <row r="202" spans="1:10" ht="15" customHeight="1">
      <c r="A202" s="150">
        <f t="shared" si="6"/>
        <v>199</v>
      </c>
      <c r="B202" s="151">
        <v>1974</v>
      </c>
      <c r="C202" s="152" t="s">
        <v>395</v>
      </c>
      <c r="D202" s="152" t="str">
        <f t="shared" si="7"/>
        <v>SVEUČILIŠTE U ZAGREBU - AKADEMIJA DRAMSKE UMJETNOSTI (1974)</v>
      </c>
      <c r="E202" s="152" t="s">
        <v>396</v>
      </c>
      <c r="F202" s="152" t="s">
        <v>268</v>
      </c>
      <c r="G202" s="153">
        <v>3205029</v>
      </c>
      <c r="H202" s="154" t="s">
        <v>397</v>
      </c>
      <c r="J202" s="144"/>
    </row>
    <row r="203" spans="1:10" ht="15" customHeight="1">
      <c r="A203" s="150">
        <f t="shared" si="6"/>
        <v>200</v>
      </c>
      <c r="B203" s="151">
        <v>1982</v>
      </c>
      <c r="C203" s="152" t="s">
        <v>398</v>
      </c>
      <c r="D203" s="152" t="str">
        <f t="shared" si="7"/>
        <v>SVEUČILIŠTE U ZAGREBU - AKADEMIJA LIKOVNIH UMJETNOSTI (1982)</v>
      </c>
      <c r="E203" s="152" t="s">
        <v>399</v>
      </c>
      <c r="F203" s="152" t="s">
        <v>268</v>
      </c>
      <c r="G203" s="153">
        <v>3207919</v>
      </c>
      <c r="H203" s="154" t="s">
        <v>400</v>
      </c>
      <c r="J203" s="144"/>
    </row>
    <row r="204" spans="1:10" ht="15" customHeight="1">
      <c r="A204" s="150">
        <f t="shared" si="6"/>
        <v>201</v>
      </c>
      <c r="B204" s="151">
        <v>1861</v>
      </c>
      <c r="C204" s="152" t="s">
        <v>401</v>
      </c>
      <c r="D204" s="152" t="str">
        <f t="shared" si="7"/>
        <v>SVEUČILIŠTE U ZAGREBU - ARHITEKTONSKI FAKULTET  (1861)</v>
      </c>
      <c r="E204" s="152" t="s">
        <v>402</v>
      </c>
      <c r="F204" s="152" t="s">
        <v>268</v>
      </c>
      <c r="G204" s="153">
        <v>3204952</v>
      </c>
      <c r="H204" s="154" t="s">
        <v>403</v>
      </c>
      <c r="J204" s="144"/>
    </row>
    <row r="205" spans="1:10" ht="15" customHeight="1">
      <c r="A205" s="150">
        <f t="shared" si="6"/>
        <v>202</v>
      </c>
      <c r="B205" s="151">
        <v>1966</v>
      </c>
      <c r="C205" s="152" t="s">
        <v>404</v>
      </c>
      <c r="D205" s="152" t="str">
        <f t="shared" si="7"/>
        <v>SVEUČILIŠTE U ZAGREBU - EDUKACIJSKO-REHABILITACIJSKI FAKULTET  (1966)</v>
      </c>
      <c r="E205" s="152" t="s">
        <v>405</v>
      </c>
      <c r="F205" s="152" t="s">
        <v>268</v>
      </c>
      <c r="G205" s="153">
        <v>3219780</v>
      </c>
      <c r="H205" s="154" t="s">
        <v>406</v>
      </c>
      <c r="J205" s="144"/>
    </row>
    <row r="206" spans="1:10" ht="15" customHeight="1">
      <c r="A206" s="150">
        <f t="shared" si="6"/>
        <v>203</v>
      </c>
      <c r="B206" s="151">
        <v>1931</v>
      </c>
      <c r="C206" s="152" t="s">
        <v>407</v>
      </c>
      <c r="D206" s="152" t="str">
        <f t="shared" si="7"/>
        <v>SVEUČILIŠTE U ZAGREBU - EKONOMSKI FAKULTET (1931)</v>
      </c>
      <c r="E206" s="152" t="s">
        <v>2808</v>
      </c>
      <c r="F206" s="152" t="s">
        <v>268</v>
      </c>
      <c r="G206" s="153">
        <v>3272079</v>
      </c>
      <c r="H206" s="154" t="s">
        <v>408</v>
      </c>
      <c r="J206" s="144"/>
    </row>
    <row r="207" spans="1:10" ht="15" customHeight="1">
      <c r="A207" s="150">
        <f t="shared" si="6"/>
        <v>204</v>
      </c>
      <c r="B207" s="151">
        <v>1757</v>
      </c>
      <c r="C207" s="152" t="s">
        <v>409</v>
      </c>
      <c r="D207" s="152" t="str">
        <f t="shared" si="7"/>
        <v>SVEUČILIŠTE U ZAGREBU - FAKULTET ELEKTROTEHNIKE I RAČUNARSTVA (1757)</v>
      </c>
      <c r="E207" s="152" t="s">
        <v>410</v>
      </c>
      <c r="F207" s="152" t="s">
        <v>268</v>
      </c>
      <c r="G207" s="153">
        <v>3276643</v>
      </c>
      <c r="H207" s="154" t="s">
        <v>411</v>
      </c>
      <c r="J207" s="144"/>
    </row>
    <row r="208" spans="1:10" ht="15" customHeight="1">
      <c r="A208" s="150">
        <f t="shared" si="6"/>
        <v>205</v>
      </c>
      <c r="B208" s="151">
        <v>6154</v>
      </c>
      <c r="C208" s="152" t="s">
        <v>1278</v>
      </c>
      <c r="D208" s="152" t="str">
        <f t="shared" si="7"/>
        <v>SVEUČILIŠTE U ZAGREBU - FAKULTET FILOZOFIJE I RELIGIJSKIH ZNANOSTI (6154)</v>
      </c>
      <c r="E208" s="152" t="s">
        <v>412</v>
      </c>
      <c r="F208" s="152" t="s">
        <v>268</v>
      </c>
      <c r="G208" s="153">
        <v>1235664</v>
      </c>
      <c r="H208" s="154" t="s">
        <v>413</v>
      </c>
      <c r="J208" s="144"/>
    </row>
    <row r="209" spans="1:10" ht="15" customHeight="1">
      <c r="A209" s="150">
        <f t="shared" si="6"/>
        <v>206</v>
      </c>
      <c r="B209" s="151">
        <v>51191</v>
      </c>
      <c r="C209" s="152" t="s">
        <v>1279</v>
      </c>
      <c r="D209" s="152" t="str">
        <f t="shared" si="7"/>
        <v>SVEUČILIŠTE U ZAGREBU - FAKULTET HRVATSKIH STUDIJA (51191)</v>
      </c>
      <c r="E209" s="152" t="s">
        <v>1280</v>
      </c>
      <c r="F209" s="152" t="s">
        <v>268</v>
      </c>
      <c r="G209" s="153">
        <v>5214068</v>
      </c>
      <c r="H209" s="154" t="s">
        <v>1281</v>
      </c>
      <c r="J209" s="144"/>
    </row>
    <row r="210" spans="1:10" ht="15" customHeight="1">
      <c r="A210" s="150">
        <f t="shared" si="6"/>
        <v>207</v>
      </c>
      <c r="B210" s="151">
        <v>1790</v>
      </c>
      <c r="C210" s="152" t="s">
        <v>416</v>
      </c>
      <c r="D210" s="152" t="str">
        <f t="shared" si="7"/>
        <v>SVEUČILIŠTE U ZAGREBU - FAKULTET KEMIJSKOG INŽENJERSTVA I TEHNOLOGIJE (1790)</v>
      </c>
      <c r="E210" s="152" t="s">
        <v>417</v>
      </c>
      <c r="F210" s="152" t="s">
        <v>268</v>
      </c>
      <c r="G210" s="153">
        <v>3250270</v>
      </c>
      <c r="H210" s="154" t="s">
        <v>418</v>
      </c>
      <c r="J210" s="144"/>
    </row>
    <row r="211" spans="1:10" ht="15" customHeight="1">
      <c r="A211" s="150">
        <f t="shared" si="6"/>
        <v>208</v>
      </c>
      <c r="B211" s="151">
        <v>1907</v>
      </c>
      <c r="C211" s="152" t="s">
        <v>419</v>
      </c>
      <c r="D211" s="152" t="str">
        <f t="shared" si="7"/>
        <v>SVEUČILIŠTE U ZAGREBU - FAKULTET POLITIČKIH ZNANOSTI (1907)</v>
      </c>
      <c r="E211" s="152" t="s">
        <v>420</v>
      </c>
      <c r="F211" s="152" t="s">
        <v>268</v>
      </c>
      <c r="G211" s="153">
        <v>3270262</v>
      </c>
      <c r="H211" s="154" t="s">
        <v>421</v>
      </c>
      <c r="J211" s="144"/>
    </row>
    <row r="212" spans="1:10" ht="15" customHeight="1">
      <c r="A212" s="150">
        <f t="shared" si="6"/>
        <v>209</v>
      </c>
      <c r="B212" s="151">
        <v>1812</v>
      </c>
      <c r="C212" s="152" t="s">
        <v>422</v>
      </c>
      <c r="D212" s="152" t="str">
        <f t="shared" si="7"/>
        <v>SVEUČILIŠTE U ZAGREBU - FAKULTET PROMETNIH ZNANOSTI (1812)</v>
      </c>
      <c r="E212" s="152" t="s">
        <v>423</v>
      </c>
      <c r="F212" s="152" t="s">
        <v>268</v>
      </c>
      <c r="G212" s="153">
        <v>3260771</v>
      </c>
      <c r="H212" s="154" t="s">
        <v>424</v>
      </c>
      <c r="J212" s="144"/>
    </row>
    <row r="213" spans="1:10" ht="15" customHeight="1">
      <c r="A213" s="150">
        <f t="shared" si="6"/>
        <v>210</v>
      </c>
      <c r="B213" s="151">
        <v>1829</v>
      </c>
      <c r="C213" s="152" t="s">
        <v>425</v>
      </c>
      <c r="D213" s="152" t="str">
        <f t="shared" si="7"/>
        <v>SVEUČILIŠTE U ZAGREBU - FAKULTET STROJARSTVA I BRODOGRADNJE (1829)</v>
      </c>
      <c r="E213" s="152" t="s">
        <v>426</v>
      </c>
      <c r="F213" s="152" t="s">
        <v>268</v>
      </c>
      <c r="G213" s="153">
        <v>3276546</v>
      </c>
      <c r="H213" s="154" t="s">
        <v>427</v>
      </c>
      <c r="J213" s="144"/>
    </row>
    <row r="214" spans="1:10" ht="15" customHeight="1">
      <c r="A214" s="150">
        <f t="shared" si="6"/>
        <v>211</v>
      </c>
      <c r="B214" s="151">
        <v>2014</v>
      </c>
      <c r="C214" s="152" t="s">
        <v>428</v>
      </c>
      <c r="D214" s="152" t="str">
        <f t="shared" si="7"/>
        <v>SVEUČILIŠTE U ZAGREBU - FARMACEUTSKO-BIOKEMIJSKI FAKULTET  (2014)</v>
      </c>
      <c r="E214" s="152" t="s">
        <v>429</v>
      </c>
      <c r="F214" s="152" t="s">
        <v>268</v>
      </c>
      <c r="G214" s="153">
        <v>3205037</v>
      </c>
      <c r="H214" s="154" t="s">
        <v>430</v>
      </c>
      <c r="J214" s="144"/>
    </row>
    <row r="215" spans="1:10" ht="15" customHeight="1">
      <c r="A215" s="150">
        <f t="shared" si="6"/>
        <v>212</v>
      </c>
      <c r="B215" s="151">
        <v>1958</v>
      </c>
      <c r="C215" s="152" t="s">
        <v>431</v>
      </c>
      <c r="D215" s="152" t="str">
        <f t="shared" si="7"/>
        <v>SVEUČILIŠTE U ZAGREBU - FILOZOFSKI FAKULTET (1958)</v>
      </c>
      <c r="E215" s="152" t="s">
        <v>432</v>
      </c>
      <c r="F215" s="152" t="s">
        <v>268</v>
      </c>
      <c r="G215" s="153">
        <v>3254852</v>
      </c>
      <c r="H215" s="154" t="s">
        <v>433</v>
      </c>
      <c r="J215" s="144"/>
    </row>
    <row r="216" spans="1:10" ht="15" customHeight="1">
      <c r="A216" s="150">
        <f t="shared" si="6"/>
        <v>213</v>
      </c>
      <c r="B216" s="151">
        <v>1853</v>
      </c>
      <c r="C216" s="152" t="s">
        <v>434</v>
      </c>
      <c r="D216" s="152" t="str">
        <f t="shared" si="7"/>
        <v>SVEUČILIŠTE U ZAGREBU - GEODETSKI FAKULTET (1853)</v>
      </c>
      <c r="E216" s="152" t="s">
        <v>2809</v>
      </c>
      <c r="F216" s="152" t="s">
        <v>268</v>
      </c>
      <c r="G216" s="153">
        <v>3204987</v>
      </c>
      <c r="H216" s="154" t="s">
        <v>435</v>
      </c>
      <c r="J216" s="144"/>
    </row>
    <row r="217" spans="1:10" ht="15" customHeight="1">
      <c r="A217" s="150">
        <f t="shared" si="6"/>
        <v>214</v>
      </c>
      <c r="B217" s="151">
        <v>2102</v>
      </c>
      <c r="C217" s="152" t="s">
        <v>436</v>
      </c>
      <c r="D217" s="152" t="str">
        <f t="shared" si="7"/>
        <v>SVEUČILIŠTE U ZAGREBU - GEOTEHNIČKI FAKULTET (2102)</v>
      </c>
      <c r="E217" s="152" t="s">
        <v>437</v>
      </c>
      <c r="F217" s="152" t="s">
        <v>438</v>
      </c>
      <c r="G217" s="153">
        <v>3042316</v>
      </c>
      <c r="H217" s="154" t="s">
        <v>439</v>
      </c>
      <c r="J217" s="144"/>
    </row>
    <row r="218" spans="1:10" ht="15" customHeight="1">
      <c r="A218" s="150">
        <f t="shared" si="6"/>
        <v>215</v>
      </c>
      <c r="B218" s="151">
        <v>1837</v>
      </c>
      <c r="C218" s="152" t="s">
        <v>440</v>
      </c>
      <c r="D218" s="152" t="str">
        <f t="shared" si="7"/>
        <v>SVEUČILIŠTE U ZAGREBU - GRAĐEVINSKI FAKULTET (1837)</v>
      </c>
      <c r="E218" s="152" t="s">
        <v>441</v>
      </c>
      <c r="F218" s="152" t="s">
        <v>268</v>
      </c>
      <c r="G218" s="153">
        <v>3227120</v>
      </c>
      <c r="H218" s="154" t="s">
        <v>442</v>
      </c>
      <c r="J218" s="144"/>
    </row>
    <row r="219" spans="1:10" ht="15" customHeight="1">
      <c r="A219" s="150">
        <f t="shared" si="6"/>
        <v>216</v>
      </c>
      <c r="B219" s="151">
        <v>2080</v>
      </c>
      <c r="C219" s="152" t="s">
        <v>443</v>
      </c>
      <c r="D219" s="152" t="str">
        <f t="shared" si="7"/>
        <v>SVEUČILIŠTE U ZAGREBU - GRAFIČKI FAKULTET (2080)</v>
      </c>
      <c r="E219" s="152" t="s">
        <v>444</v>
      </c>
      <c r="F219" s="152" t="s">
        <v>268</v>
      </c>
      <c r="G219" s="153">
        <v>3219763</v>
      </c>
      <c r="H219" s="154" t="s">
        <v>445</v>
      </c>
      <c r="J219" s="144"/>
    </row>
    <row r="220" spans="1:10" ht="15" customHeight="1">
      <c r="A220" s="150">
        <f t="shared" si="6"/>
        <v>217</v>
      </c>
      <c r="B220" s="151">
        <v>2135</v>
      </c>
      <c r="C220" s="152" t="s">
        <v>414</v>
      </c>
      <c r="D220" s="152" t="str">
        <f t="shared" si="7"/>
        <v>SVEUČILIŠTE U ZAGREBU - KATOLIČKI BOGOSLOVNI FAKULTET  (2135)</v>
      </c>
      <c r="E220" s="152" t="s">
        <v>415</v>
      </c>
      <c r="F220" s="152" t="s">
        <v>268</v>
      </c>
      <c r="G220" s="153">
        <v>3703088</v>
      </c>
      <c r="H220" s="154">
        <v>48987767944</v>
      </c>
      <c r="J220" s="144"/>
    </row>
    <row r="221" spans="1:10" ht="15" customHeight="1">
      <c r="A221" s="150">
        <f t="shared" si="6"/>
        <v>218</v>
      </c>
      <c r="B221" s="151">
        <v>2006</v>
      </c>
      <c r="C221" s="152" t="s">
        <v>446</v>
      </c>
      <c r="D221" s="152" t="str">
        <f t="shared" si="7"/>
        <v>SVEUČILIŠTE U ZAGREBU - KINEZIOLOŠKI FAKULTET (2006)</v>
      </c>
      <c r="E221" s="152" t="s">
        <v>447</v>
      </c>
      <c r="F221" s="152" t="s">
        <v>268</v>
      </c>
      <c r="G221" s="153">
        <v>3274080</v>
      </c>
      <c r="H221" s="154" t="s">
        <v>448</v>
      </c>
      <c r="J221" s="144"/>
    </row>
    <row r="222" spans="1:10" ht="15" customHeight="1">
      <c r="A222" s="150">
        <f t="shared" si="6"/>
        <v>219</v>
      </c>
      <c r="B222" s="151">
        <v>1888</v>
      </c>
      <c r="C222" s="152" t="s">
        <v>449</v>
      </c>
      <c r="D222" s="152" t="str">
        <f t="shared" si="7"/>
        <v>SVEUČILIŠTE U ZAGREBU - MEDICINSKI FAKULTET (1888)</v>
      </c>
      <c r="E222" s="152" t="s">
        <v>450</v>
      </c>
      <c r="F222" s="152" t="s">
        <v>268</v>
      </c>
      <c r="G222" s="153">
        <v>3270211</v>
      </c>
      <c r="H222" s="154" t="s">
        <v>451</v>
      </c>
      <c r="J222" s="144"/>
    </row>
    <row r="223" spans="1:10" ht="15" customHeight="1">
      <c r="A223" s="150">
        <f t="shared" si="6"/>
        <v>220</v>
      </c>
      <c r="B223" s="151">
        <v>2071</v>
      </c>
      <c r="C223" s="152" t="s">
        <v>452</v>
      </c>
      <c r="D223" s="152" t="str">
        <f t="shared" si="7"/>
        <v>SVEUČILIŠTE U ZAGREBU - METALURŠKI FAKULTET SISAK (2071)</v>
      </c>
      <c r="E223" s="152" t="s">
        <v>453</v>
      </c>
      <c r="F223" s="152" t="s">
        <v>1283</v>
      </c>
      <c r="G223" s="153">
        <v>3313786</v>
      </c>
      <c r="H223" s="154" t="s">
        <v>454</v>
      </c>
      <c r="J223" s="144"/>
    </row>
    <row r="224" spans="1:10" ht="15" customHeight="1">
      <c r="A224" s="150">
        <f t="shared" si="6"/>
        <v>221</v>
      </c>
      <c r="B224" s="151">
        <v>1999</v>
      </c>
      <c r="C224" s="152" t="s">
        <v>455</v>
      </c>
      <c r="D224" s="152" t="str">
        <f t="shared" si="7"/>
        <v>SVEUČILIŠTE U ZAGREBU - MUZIČKA AKADEMIJA (1999)</v>
      </c>
      <c r="E224" s="152" t="s">
        <v>1284</v>
      </c>
      <c r="F224" s="152" t="s">
        <v>268</v>
      </c>
      <c r="G224" s="153">
        <v>3205002</v>
      </c>
      <c r="H224" s="154" t="s">
        <v>456</v>
      </c>
      <c r="J224" s="144"/>
    </row>
    <row r="225" spans="1:10" ht="15" customHeight="1">
      <c r="A225" s="150">
        <f t="shared" si="6"/>
        <v>222</v>
      </c>
      <c r="B225" s="151">
        <v>1915</v>
      </c>
      <c r="C225" s="152" t="s">
        <v>457</v>
      </c>
      <c r="D225" s="152" t="str">
        <f t="shared" si="7"/>
        <v>SVEUČILIŠTE U ZAGREBU - PRAVNI FAKULTET (1915)</v>
      </c>
      <c r="E225" s="152" t="s">
        <v>458</v>
      </c>
      <c r="F225" s="152" t="s">
        <v>268</v>
      </c>
      <c r="G225" s="153">
        <v>3225909</v>
      </c>
      <c r="H225" s="154" t="s">
        <v>459</v>
      </c>
      <c r="J225" s="144"/>
    </row>
    <row r="226" spans="1:10" ht="15" customHeight="1">
      <c r="A226" s="150">
        <f t="shared" si="6"/>
        <v>223</v>
      </c>
      <c r="B226" s="151">
        <v>1845</v>
      </c>
      <c r="C226" s="152" t="s">
        <v>460</v>
      </c>
      <c r="D226" s="152" t="str">
        <f t="shared" si="7"/>
        <v>SVEUČILIŠTE U ZAGREBU - PREHRAMBENO BIOTEHNOLOŠKI FAKULTET (1845)</v>
      </c>
      <c r="E226" s="152" t="s">
        <v>466</v>
      </c>
      <c r="F226" s="152" t="s">
        <v>268</v>
      </c>
      <c r="G226" s="153">
        <v>3207102</v>
      </c>
      <c r="H226" s="154" t="s">
        <v>461</v>
      </c>
      <c r="J226" s="144"/>
    </row>
    <row r="227" spans="1:10" ht="15" customHeight="1">
      <c r="A227" s="150">
        <f t="shared" si="6"/>
        <v>224</v>
      </c>
      <c r="B227" s="151">
        <v>1781</v>
      </c>
      <c r="C227" s="152" t="s">
        <v>462</v>
      </c>
      <c r="D227" s="152" t="str">
        <f t="shared" si="7"/>
        <v>SVEUČILIŠTE U ZAGREBU - PRIRODOSLOVNO-MATEMATIČKI FAKULTET (1781)</v>
      </c>
      <c r="E227" s="152" t="s">
        <v>463</v>
      </c>
      <c r="F227" s="152" t="s">
        <v>268</v>
      </c>
      <c r="G227" s="153">
        <v>3270149</v>
      </c>
      <c r="H227" s="154" t="s">
        <v>464</v>
      </c>
      <c r="J227" s="144"/>
    </row>
    <row r="228" spans="1:10" ht="15" customHeight="1">
      <c r="A228" s="150">
        <f t="shared" si="6"/>
        <v>225</v>
      </c>
      <c r="B228" s="151">
        <v>2047</v>
      </c>
      <c r="C228" s="152" t="s">
        <v>465</v>
      </c>
      <c r="D228" s="152" t="str">
        <f t="shared" si="7"/>
        <v>SVEUČILIŠTE U ZAGREBU - RUDARSKO-GEOLOŠKO-NAFTNI FAKULTET (2047)</v>
      </c>
      <c r="E228" s="152" t="s">
        <v>466</v>
      </c>
      <c r="F228" s="152" t="s">
        <v>268</v>
      </c>
      <c r="G228" s="153">
        <v>3207005</v>
      </c>
      <c r="H228" s="154" t="s">
        <v>467</v>
      </c>
      <c r="J228" s="144"/>
    </row>
    <row r="229" spans="1:10" ht="15" customHeight="1">
      <c r="A229" s="150">
        <f t="shared" si="6"/>
        <v>226</v>
      </c>
      <c r="B229" s="151">
        <v>1870</v>
      </c>
      <c r="C229" s="152" t="s">
        <v>468</v>
      </c>
      <c r="D229" s="152" t="str">
        <f t="shared" si="7"/>
        <v>SVEUČILIŠTE U ZAGREBU - STOMATOLOŠKI FAKULTET (1870)</v>
      </c>
      <c r="E229" s="152" t="s">
        <v>469</v>
      </c>
      <c r="F229" s="152" t="s">
        <v>268</v>
      </c>
      <c r="G229" s="153">
        <v>3204995</v>
      </c>
      <c r="H229" s="154" t="s">
        <v>470</v>
      </c>
      <c r="J229" s="144"/>
    </row>
    <row r="230" spans="1:10" ht="15" customHeight="1">
      <c r="A230" s="150">
        <f t="shared" si="6"/>
        <v>227</v>
      </c>
      <c r="B230" s="151">
        <v>1896</v>
      </c>
      <c r="C230" s="152" t="s">
        <v>1330</v>
      </c>
      <c r="D230" s="152" t="str">
        <f t="shared" si="7"/>
        <v>SVEUČILIŠTE U ZAGREBU - FAKULTET ŠUMARSTVA I DRVNE TEHNOLOGIJE (1896)</v>
      </c>
      <c r="E230" s="152" t="s">
        <v>393</v>
      </c>
      <c r="F230" s="152" t="s">
        <v>268</v>
      </c>
      <c r="G230" s="153">
        <v>3281485</v>
      </c>
      <c r="H230" s="154" t="s">
        <v>471</v>
      </c>
      <c r="J230" s="144"/>
    </row>
    <row r="231" spans="1:10" ht="15" customHeight="1">
      <c r="A231" s="150">
        <f t="shared" si="6"/>
        <v>228</v>
      </c>
      <c r="B231" s="151">
        <v>1804</v>
      </c>
      <c r="C231" s="152" t="s">
        <v>472</v>
      </c>
      <c r="D231" s="152" t="str">
        <f t="shared" si="7"/>
        <v>SVEUČILIŠTE U ZAGREBU - TEKSTILNO TEHNOLOŠKI FAKULTET (1804)</v>
      </c>
      <c r="E231" s="152" t="s">
        <v>473</v>
      </c>
      <c r="F231" s="152" t="s">
        <v>268</v>
      </c>
      <c r="G231" s="153">
        <v>3207064</v>
      </c>
      <c r="H231" s="154" t="s">
        <v>474</v>
      </c>
      <c r="J231" s="144"/>
    </row>
    <row r="232" spans="1:10" ht="15" customHeight="1">
      <c r="A232" s="150">
        <f t="shared" si="6"/>
        <v>229</v>
      </c>
      <c r="B232" s="151">
        <v>1940</v>
      </c>
      <c r="C232" s="152" t="s">
        <v>475</v>
      </c>
      <c r="D232" s="152" t="str">
        <f t="shared" si="7"/>
        <v>SVEUČILIŠTE U ZAGREBU - UČITELJSKI FAKULTET (1940)</v>
      </c>
      <c r="E232" s="152" t="s">
        <v>476</v>
      </c>
      <c r="F232" s="152" t="s">
        <v>268</v>
      </c>
      <c r="G232" s="153">
        <v>1422545</v>
      </c>
      <c r="H232" s="154" t="s">
        <v>477</v>
      </c>
      <c r="J232" s="144"/>
    </row>
    <row r="233" spans="1:10" ht="15" customHeight="1">
      <c r="A233" s="150">
        <f t="shared" si="6"/>
        <v>230</v>
      </c>
      <c r="B233" s="151">
        <v>2022</v>
      </c>
      <c r="C233" s="152" t="s">
        <v>478</v>
      </c>
      <c r="D233" s="152" t="str">
        <f t="shared" si="7"/>
        <v>SVEUČILIŠTE U ZAGREBU - VETERINARSKI FAKULTET (2022)</v>
      </c>
      <c r="E233" s="152" t="s">
        <v>479</v>
      </c>
      <c r="F233" s="152" t="s">
        <v>268</v>
      </c>
      <c r="G233" s="153">
        <v>3225755</v>
      </c>
      <c r="H233" s="154" t="s">
        <v>480</v>
      </c>
      <c r="J233" s="144"/>
    </row>
    <row r="234" spans="1:10" ht="15" customHeight="1">
      <c r="A234" s="150">
        <f t="shared" si="6"/>
        <v>231</v>
      </c>
      <c r="B234" s="151">
        <v>22427</v>
      </c>
      <c r="C234" s="152" t="s">
        <v>489</v>
      </c>
      <c r="D234" s="152" t="str">
        <f t="shared" si="7"/>
        <v>TEHNIČKO VELEUČILIŠTE U ZAGREBU (22427)</v>
      </c>
      <c r="E234" s="152" t="s">
        <v>490</v>
      </c>
      <c r="F234" s="152" t="s">
        <v>268</v>
      </c>
      <c r="G234" s="153">
        <v>1398270</v>
      </c>
      <c r="H234" s="154" t="s">
        <v>491</v>
      </c>
      <c r="J234" s="144"/>
    </row>
    <row r="235" spans="1:10" ht="26">
      <c r="A235" s="150">
        <f t="shared" si="6"/>
        <v>232</v>
      </c>
      <c r="B235" s="151">
        <v>50848</v>
      </c>
      <c r="C235" s="152" t="s">
        <v>1285</v>
      </c>
      <c r="D235" s="152" t="str">
        <f t="shared" si="7"/>
        <v>VELEUČILIŠTE HRVATSKO ZAGORJE KRAPINA (50848)</v>
      </c>
      <c r="E235" s="152" t="s">
        <v>1286</v>
      </c>
      <c r="F235" s="152" t="s">
        <v>1287</v>
      </c>
      <c r="G235" s="153">
        <v>2271354</v>
      </c>
      <c r="H235" s="154" t="s">
        <v>1288</v>
      </c>
      <c r="J235" s="144"/>
    </row>
    <row r="236" spans="1:10" ht="15" customHeight="1">
      <c r="A236" s="150">
        <f t="shared" si="6"/>
        <v>233</v>
      </c>
      <c r="B236" s="151">
        <v>38446</v>
      </c>
      <c r="C236" s="152" t="s">
        <v>492</v>
      </c>
      <c r="D236" s="152" t="str">
        <f t="shared" si="7"/>
        <v>VELEUČILIŠTE LAVOSLAV RUŽIČKA U VUKOVARU (38446)</v>
      </c>
      <c r="E236" s="162" t="s">
        <v>493</v>
      </c>
      <c r="F236" s="162" t="s">
        <v>494</v>
      </c>
      <c r="G236" s="153">
        <v>1970828</v>
      </c>
      <c r="H236" s="154" t="s">
        <v>495</v>
      </c>
      <c r="J236" s="144"/>
    </row>
    <row r="237" spans="1:10" ht="15" customHeight="1">
      <c r="A237" s="150">
        <f t="shared" si="6"/>
        <v>234</v>
      </c>
      <c r="B237" s="151">
        <v>38438</v>
      </c>
      <c r="C237" s="152" t="s">
        <v>496</v>
      </c>
      <c r="D237" s="152" t="str">
        <f t="shared" si="7"/>
        <v>VELEUČILIŠTE MARKO MARULIĆ U KNINU (38438)</v>
      </c>
      <c r="E237" s="161" t="s">
        <v>2810</v>
      </c>
      <c r="F237" s="161" t="s">
        <v>498</v>
      </c>
      <c r="G237" s="160">
        <v>1963813</v>
      </c>
      <c r="H237" s="154" t="s">
        <v>499</v>
      </c>
      <c r="J237" s="144"/>
    </row>
    <row r="238" spans="1:10" ht="15" customHeight="1">
      <c r="A238" s="150">
        <f t="shared" si="6"/>
        <v>235</v>
      </c>
      <c r="B238" s="151">
        <v>41185</v>
      </c>
      <c r="C238" s="152" t="s">
        <v>500</v>
      </c>
      <c r="D238" s="152" t="str">
        <f t="shared" si="7"/>
        <v>VELEUČILIŠTE NIKOLA TESLA U GOSPIĆU (41185)</v>
      </c>
      <c r="E238" s="152" t="s">
        <v>501</v>
      </c>
      <c r="F238" s="152" t="s">
        <v>502</v>
      </c>
      <c r="G238" s="153">
        <v>2103133</v>
      </c>
      <c r="H238" s="154" t="s">
        <v>503</v>
      </c>
      <c r="J238" s="144"/>
    </row>
    <row r="239" spans="1:10" ht="15" customHeight="1">
      <c r="A239" s="150">
        <f t="shared" si="6"/>
        <v>236</v>
      </c>
      <c r="B239" s="151">
        <v>21053</v>
      </c>
      <c r="C239" s="152" t="s">
        <v>504</v>
      </c>
      <c r="D239" s="152" t="str">
        <f t="shared" si="7"/>
        <v>VELEUČILIŠTE U KARLOVCU (21053)</v>
      </c>
      <c r="E239" s="152" t="s">
        <v>505</v>
      </c>
      <c r="F239" s="152" t="s">
        <v>506</v>
      </c>
      <c r="G239" s="153">
        <v>1286030</v>
      </c>
      <c r="H239" s="154" t="s">
        <v>507</v>
      </c>
      <c r="J239" s="144"/>
    </row>
    <row r="240" spans="1:10" ht="15" customHeight="1">
      <c r="A240" s="150">
        <f t="shared" si="6"/>
        <v>237</v>
      </c>
      <c r="B240" s="151">
        <v>22398</v>
      </c>
      <c r="C240" s="152" t="s">
        <v>508</v>
      </c>
      <c r="D240" s="152" t="str">
        <f t="shared" si="7"/>
        <v>VELEUČILIŠTE U POŽEGI (22398)</v>
      </c>
      <c r="E240" s="152" t="s">
        <v>509</v>
      </c>
      <c r="F240" s="152" t="s">
        <v>510</v>
      </c>
      <c r="G240" s="153">
        <v>1395521</v>
      </c>
      <c r="H240" s="154" t="s">
        <v>511</v>
      </c>
      <c r="J240" s="144"/>
    </row>
    <row r="241" spans="1:10" ht="15" customHeight="1">
      <c r="A241" s="150">
        <f t="shared" si="6"/>
        <v>238</v>
      </c>
      <c r="B241" s="151">
        <v>22494</v>
      </c>
      <c r="C241" s="152" t="s">
        <v>512</v>
      </c>
      <c r="D241" s="152" t="str">
        <f t="shared" si="7"/>
        <v>VELEUČILIŠTE U RIJECI (22494)</v>
      </c>
      <c r="E241" s="152" t="s">
        <v>513</v>
      </c>
      <c r="F241" s="152" t="s">
        <v>313</v>
      </c>
      <c r="G241" s="153">
        <v>1387332</v>
      </c>
      <c r="H241" s="154" t="s">
        <v>514</v>
      </c>
      <c r="J241" s="144"/>
    </row>
    <row r="242" spans="1:10" ht="15" customHeight="1">
      <c r="A242" s="150">
        <f t="shared" si="6"/>
        <v>239</v>
      </c>
      <c r="B242" s="151">
        <v>22824</v>
      </c>
      <c r="C242" s="152" t="s">
        <v>515</v>
      </c>
      <c r="D242" s="152" t="str">
        <f t="shared" si="7"/>
        <v>VELEUČILIŠTE U ŠIBENIKU (22824)</v>
      </c>
      <c r="E242" s="152" t="s">
        <v>2811</v>
      </c>
      <c r="F242" s="152" t="s">
        <v>517</v>
      </c>
      <c r="G242" s="153">
        <v>2100673</v>
      </c>
      <c r="H242" s="154" t="s">
        <v>518</v>
      </c>
      <c r="J242" s="144"/>
    </row>
    <row r="243" spans="1:10" ht="15" customHeight="1">
      <c r="A243" s="150">
        <f t="shared" si="6"/>
        <v>240</v>
      </c>
      <c r="B243" s="151">
        <v>42993</v>
      </c>
      <c r="C243" s="152" t="s">
        <v>1331</v>
      </c>
      <c r="D243" s="152" t="str">
        <f t="shared" si="7"/>
        <v>VELEUČILIŠTE U VIROVITICI (42993)</v>
      </c>
      <c r="E243" s="152" t="s">
        <v>519</v>
      </c>
      <c r="F243" s="152" t="s">
        <v>520</v>
      </c>
      <c r="G243" s="153">
        <v>2282208</v>
      </c>
      <c r="H243" s="154" t="s">
        <v>521</v>
      </c>
      <c r="J243" s="144"/>
    </row>
    <row r="244" spans="1:10" ht="15" customHeight="1">
      <c r="A244" s="150">
        <f t="shared" si="6"/>
        <v>241</v>
      </c>
      <c r="B244" s="151">
        <v>22371</v>
      </c>
      <c r="C244" s="152" t="s">
        <v>522</v>
      </c>
      <c r="D244" s="152" t="str">
        <f t="shared" si="7"/>
        <v>VISOKO GOSPODARSKO UČILIŠTE U KRIŽEVCIMA (22371)</v>
      </c>
      <c r="E244" s="152" t="s">
        <v>523</v>
      </c>
      <c r="F244" s="152" t="s">
        <v>524</v>
      </c>
      <c r="G244" s="153">
        <v>1411942</v>
      </c>
      <c r="H244" s="154" t="s">
        <v>525</v>
      </c>
      <c r="J244" s="144"/>
    </row>
    <row r="245" spans="1:10" ht="15" customHeight="1">
      <c r="A245" s="150">
        <f t="shared" si="6"/>
        <v>242</v>
      </c>
      <c r="B245" s="151">
        <v>22832</v>
      </c>
      <c r="C245" s="152" t="s">
        <v>526</v>
      </c>
      <c r="D245" s="152" t="str">
        <f t="shared" si="7"/>
        <v>ZDRAVSTVENO VELEUČILIŠTE (22832)</v>
      </c>
      <c r="E245" s="152" t="s">
        <v>527</v>
      </c>
      <c r="F245" s="152" t="s">
        <v>268</v>
      </c>
      <c r="G245" s="153">
        <v>1274597</v>
      </c>
      <c r="H245" s="154" t="s">
        <v>528</v>
      </c>
      <c r="J245" s="144"/>
    </row>
    <row r="246" spans="1:10" ht="15" customHeight="1">
      <c r="A246" s="150">
        <f t="shared" si="6"/>
        <v>243</v>
      </c>
      <c r="B246" s="151">
        <v>2918</v>
      </c>
      <c r="C246" s="152" t="s">
        <v>2812</v>
      </c>
      <c r="D246" s="152" t="str">
        <f t="shared" si="7"/>
        <v>EKONOMSKI INSTITUT, ZAGREB (2918)</v>
      </c>
      <c r="E246" s="152" t="s">
        <v>2813</v>
      </c>
      <c r="F246" s="152" t="s">
        <v>268</v>
      </c>
      <c r="G246" s="153">
        <v>3219925</v>
      </c>
      <c r="H246" s="154" t="s">
        <v>532</v>
      </c>
      <c r="J246" s="144"/>
    </row>
    <row r="247" spans="1:10" ht="15" customHeight="1">
      <c r="A247" s="150">
        <f t="shared" si="6"/>
        <v>244</v>
      </c>
      <c r="B247" s="151">
        <v>22525</v>
      </c>
      <c r="C247" s="152" t="s">
        <v>560</v>
      </c>
      <c r="D247" s="152" t="str">
        <f t="shared" si="7"/>
        <v>HRVATSKI GEOLOŠKI INSTITUT  (22525)</v>
      </c>
      <c r="E247" s="152" t="s">
        <v>561</v>
      </c>
      <c r="F247" s="152" t="s">
        <v>268</v>
      </c>
      <c r="G247" s="153">
        <v>3219518</v>
      </c>
      <c r="H247" s="154" t="s">
        <v>562</v>
      </c>
      <c r="J247" s="144"/>
    </row>
    <row r="248" spans="1:10" ht="15" customHeight="1">
      <c r="A248" s="150">
        <f t="shared" si="6"/>
        <v>245</v>
      </c>
      <c r="B248" s="151">
        <v>2934</v>
      </c>
      <c r="C248" s="152" t="s">
        <v>533</v>
      </c>
      <c r="D248" s="152" t="str">
        <f t="shared" si="7"/>
        <v>HRVATSKI INSTITUT ZA POVIJEST (2934)</v>
      </c>
      <c r="E248" s="152" t="s">
        <v>534</v>
      </c>
      <c r="F248" s="152" t="s">
        <v>268</v>
      </c>
      <c r="G248" s="153">
        <v>3207153</v>
      </c>
      <c r="H248" s="154" t="s">
        <v>535</v>
      </c>
      <c r="J248" s="144"/>
    </row>
    <row r="249" spans="1:10" ht="15" customHeight="1">
      <c r="A249" s="150">
        <f t="shared" si="6"/>
        <v>246</v>
      </c>
      <c r="B249" s="151">
        <v>2967</v>
      </c>
      <c r="C249" s="152" t="s">
        <v>595</v>
      </c>
      <c r="D249" s="152" t="str">
        <f t="shared" si="7"/>
        <v>HRVATSKI ŠUMARSKI INSTITUT (2967)</v>
      </c>
      <c r="E249" s="152" t="s">
        <v>596</v>
      </c>
      <c r="F249" s="152" t="s">
        <v>597</v>
      </c>
      <c r="G249" s="153">
        <v>3115879</v>
      </c>
      <c r="H249" s="154" t="s">
        <v>598</v>
      </c>
      <c r="J249" s="144"/>
    </row>
    <row r="250" spans="1:10" ht="15" customHeight="1">
      <c r="A250" s="150">
        <f t="shared" si="6"/>
        <v>247</v>
      </c>
      <c r="B250" s="151">
        <v>2983</v>
      </c>
      <c r="C250" s="152" t="s">
        <v>536</v>
      </c>
      <c r="D250" s="152" t="str">
        <f t="shared" si="7"/>
        <v>HRVATSKI VETERINARSKI INSTITUT (2983)</v>
      </c>
      <c r="E250" s="152" t="s">
        <v>537</v>
      </c>
      <c r="F250" s="152" t="s">
        <v>268</v>
      </c>
      <c r="G250" s="153">
        <v>3274098</v>
      </c>
      <c r="H250" s="154" t="s">
        <v>538</v>
      </c>
      <c r="J250" s="144"/>
    </row>
    <row r="251" spans="1:10" ht="15" customHeight="1">
      <c r="A251" s="150">
        <f t="shared" ref="A251:A314" si="8">+A250+1</f>
        <v>248</v>
      </c>
      <c r="B251" s="151">
        <v>3105</v>
      </c>
      <c r="C251" s="152" t="s">
        <v>539</v>
      </c>
      <c r="D251" s="152" t="str">
        <f t="shared" si="7"/>
        <v>INSTITUT DRUŠTVENIH ZNANOSTI IVO PILAR (3105)</v>
      </c>
      <c r="E251" s="152" t="s">
        <v>540</v>
      </c>
      <c r="F251" s="152" t="s">
        <v>268</v>
      </c>
      <c r="G251" s="153">
        <v>3793028</v>
      </c>
      <c r="H251" s="154" t="s">
        <v>541</v>
      </c>
      <c r="J251" s="144"/>
    </row>
    <row r="252" spans="1:10" ht="15" customHeight="1">
      <c r="A252" s="150">
        <f t="shared" si="8"/>
        <v>249</v>
      </c>
      <c r="B252" s="151">
        <v>3041</v>
      </c>
      <c r="C252" s="152" t="s">
        <v>542</v>
      </c>
      <c r="D252" s="152" t="str">
        <f t="shared" si="7"/>
        <v>INSTITUT RUĐER BOŠKOVIĆ (3041)</v>
      </c>
      <c r="E252" s="152" t="s">
        <v>543</v>
      </c>
      <c r="F252" s="152" t="s">
        <v>268</v>
      </c>
      <c r="G252" s="153">
        <v>3270289</v>
      </c>
      <c r="H252" s="154" t="s">
        <v>544</v>
      </c>
      <c r="J252" s="144"/>
    </row>
    <row r="253" spans="1:10" ht="15" customHeight="1">
      <c r="A253" s="150">
        <f t="shared" si="8"/>
        <v>250</v>
      </c>
      <c r="B253" s="151">
        <v>3113</v>
      </c>
      <c r="C253" s="152" t="s">
        <v>545</v>
      </c>
      <c r="D253" s="152" t="str">
        <f t="shared" si="7"/>
        <v>INSTITUT ZA ANTROPOLOGIJU (3113)</v>
      </c>
      <c r="E253" s="152" t="s">
        <v>546</v>
      </c>
      <c r="F253" s="152" t="s">
        <v>268</v>
      </c>
      <c r="G253" s="153">
        <v>3817121</v>
      </c>
      <c r="H253" s="154" t="s">
        <v>547</v>
      </c>
      <c r="J253" s="144"/>
    </row>
    <row r="254" spans="1:10" ht="15" customHeight="1">
      <c r="A254" s="150">
        <f t="shared" si="8"/>
        <v>251</v>
      </c>
      <c r="B254" s="151">
        <v>3121</v>
      </c>
      <c r="C254" s="152" t="s">
        <v>548</v>
      </c>
      <c r="D254" s="152" t="str">
        <f t="shared" si="7"/>
        <v>INSTITUT ZA ARHEOLOGIJU (3121)</v>
      </c>
      <c r="E254" s="152" t="s">
        <v>546</v>
      </c>
      <c r="F254" s="152" t="s">
        <v>268</v>
      </c>
      <c r="G254" s="153">
        <v>3937658</v>
      </c>
      <c r="H254" s="154" t="s">
        <v>549</v>
      </c>
      <c r="J254" s="144"/>
    </row>
    <row r="255" spans="1:10" ht="15" customHeight="1">
      <c r="A255" s="150">
        <f t="shared" si="8"/>
        <v>252</v>
      </c>
      <c r="B255" s="151">
        <v>3050</v>
      </c>
      <c r="C255" s="152" t="s">
        <v>2814</v>
      </c>
      <c r="D255" s="152" t="str">
        <f t="shared" si="7"/>
        <v>INSTITUT ZA DRUŠTVENA ISTRAŽIVANJA U ZAGREBU (3050)</v>
      </c>
      <c r="E255" s="152" t="s">
        <v>551</v>
      </c>
      <c r="F255" s="152" t="s">
        <v>268</v>
      </c>
      <c r="G255" s="153">
        <v>3205118</v>
      </c>
      <c r="H255" s="154" t="s">
        <v>552</v>
      </c>
      <c r="J255" s="144"/>
    </row>
    <row r="256" spans="1:10" ht="15" customHeight="1">
      <c r="A256" s="150">
        <f t="shared" si="8"/>
        <v>253</v>
      </c>
      <c r="B256" s="151">
        <v>3084</v>
      </c>
      <c r="C256" s="152" t="s">
        <v>553</v>
      </c>
      <c r="D256" s="152" t="str">
        <f t="shared" si="7"/>
        <v>INSTITUT ZA ETNOLOGIJU I FOLKLORISTIKU (3084)</v>
      </c>
      <c r="E256" s="152" t="s">
        <v>554</v>
      </c>
      <c r="F256" s="152" t="s">
        <v>268</v>
      </c>
      <c r="G256" s="153">
        <v>3724042</v>
      </c>
      <c r="H256" s="154" t="s">
        <v>555</v>
      </c>
      <c r="J256" s="144"/>
    </row>
    <row r="257" spans="1:10" ht="15" customHeight="1">
      <c r="A257" s="150">
        <f t="shared" si="8"/>
        <v>254</v>
      </c>
      <c r="B257" s="151">
        <v>3092</v>
      </c>
      <c r="C257" s="152" t="s">
        <v>556</v>
      </c>
      <c r="D257" s="152" t="str">
        <f t="shared" si="7"/>
        <v>INSTITUT ZA FILOZOFIJU (3092)</v>
      </c>
      <c r="E257" s="152" t="s">
        <v>1289</v>
      </c>
      <c r="F257" s="152" t="s">
        <v>268</v>
      </c>
      <c r="G257" s="153">
        <v>3772047</v>
      </c>
      <c r="H257" s="154" t="s">
        <v>557</v>
      </c>
      <c r="J257" s="144"/>
    </row>
    <row r="258" spans="1:10" ht="15" customHeight="1">
      <c r="A258" s="150">
        <f t="shared" si="8"/>
        <v>255</v>
      </c>
      <c r="B258" s="151">
        <v>2975</v>
      </c>
      <c r="C258" s="152" t="s">
        <v>558</v>
      </c>
      <c r="D258" s="152" t="str">
        <f t="shared" si="7"/>
        <v>INSTITUT ZA FIZIKU (2975)</v>
      </c>
      <c r="E258" s="152" t="s">
        <v>543</v>
      </c>
      <c r="F258" s="152" t="s">
        <v>268</v>
      </c>
      <c r="G258" s="153">
        <v>3270424</v>
      </c>
      <c r="H258" s="154" t="s">
        <v>559</v>
      </c>
      <c r="J258" s="144"/>
    </row>
    <row r="259" spans="1:10" ht="15" customHeight="1">
      <c r="A259" s="150">
        <f t="shared" si="8"/>
        <v>256</v>
      </c>
      <c r="B259" s="151">
        <v>21061</v>
      </c>
      <c r="C259" s="152" t="s">
        <v>563</v>
      </c>
      <c r="D259" s="152" t="str">
        <f t="shared" si="7"/>
        <v>INSTITUT ZA HRVATSKI JEZIK I JEZIKOSLOVLJE (21061)</v>
      </c>
      <c r="E259" s="152" t="s">
        <v>564</v>
      </c>
      <c r="F259" s="152" t="s">
        <v>268</v>
      </c>
      <c r="G259" s="153">
        <v>1259571</v>
      </c>
      <c r="H259" s="154" t="s">
        <v>565</v>
      </c>
      <c r="J259" s="144"/>
    </row>
    <row r="260" spans="1:10" ht="15" customHeight="1">
      <c r="A260" s="150">
        <f t="shared" si="8"/>
        <v>257</v>
      </c>
      <c r="B260" s="151">
        <v>3025</v>
      </c>
      <c r="C260" s="152" t="s">
        <v>566</v>
      </c>
      <c r="D260" s="152" t="str">
        <f t="shared" ref="D260:D323" si="9">C260&amp;" ("&amp;B260&amp;")"</f>
        <v>INSTITUT ZA JADRANSKE KULTURE I MELIORACIJU KRŠA (3025)</v>
      </c>
      <c r="E260" s="152" t="s">
        <v>567</v>
      </c>
      <c r="F260" s="152" t="s">
        <v>353</v>
      </c>
      <c r="G260" s="153">
        <v>3140792</v>
      </c>
      <c r="H260" s="154" t="s">
        <v>568</v>
      </c>
      <c r="J260" s="144"/>
    </row>
    <row r="261" spans="1:10" ht="15" customHeight="1">
      <c r="A261" s="150">
        <f t="shared" si="8"/>
        <v>258</v>
      </c>
      <c r="B261" s="151">
        <v>23286</v>
      </c>
      <c r="C261" s="152" t="s">
        <v>569</v>
      </c>
      <c r="D261" s="152" t="str">
        <f t="shared" si="9"/>
        <v>INSTITUT ZA JAVNE FINANCIJE (23286)</v>
      </c>
      <c r="E261" s="152" t="s">
        <v>570</v>
      </c>
      <c r="F261" s="152" t="s">
        <v>268</v>
      </c>
      <c r="G261" s="153">
        <v>3226344</v>
      </c>
      <c r="H261" s="154" t="s">
        <v>571</v>
      </c>
      <c r="J261" s="144"/>
    </row>
    <row r="262" spans="1:10" ht="15" customHeight="1">
      <c r="A262" s="150">
        <f t="shared" si="8"/>
        <v>259</v>
      </c>
      <c r="B262" s="151">
        <v>2959</v>
      </c>
      <c r="C262" s="152" t="s">
        <v>572</v>
      </c>
      <c r="D262" s="152" t="str">
        <f t="shared" si="9"/>
        <v>INSTITUT ZA MEDICINSKA ISTRAŽIVANJA I MEDICINU RADA (2959)</v>
      </c>
      <c r="E262" s="152" t="s">
        <v>573</v>
      </c>
      <c r="F262" s="152" t="s">
        <v>268</v>
      </c>
      <c r="G262" s="153">
        <v>3270475</v>
      </c>
      <c r="H262" s="154" t="s">
        <v>574</v>
      </c>
      <c r="J262" s="144"/>
    </row>
    <row r="263" spans="1:10" ht="15" customHeight="1">
      <c r="A263" s="150">
        <f t="shared" si="8"/>
        <v>260</v>
      </c>
      <c r="B263" s="151">
        <v>3009</v>
      </c>
      <c r="C263" s="152" t="s">
        <v>577</v>
      </c>
      <c r="D263" s="152" t="str">
        <f t="shared" si="9"/>
        <v>INSTITUT ZA MIGRACIJE I NARODNOSTI (3009)</v>
      </c>
      <c r="E263" s="152" t="s">
        <v>578</v>
      </c>
      <c r="F263" s="152" t="s">
        <v>268</v>
      </c>
      <c r="G263" s="153">
        <v>3287572</v>
      </c>
      <c r="H263" s="154" t="s">
        <v>579</v>
      </c>
      <c r="J263" s="144"/>
    </row>
    <row r="264" spans="1:10" ht="15" customHeight="1">
      <c r="A264" s="150">
        <f t="shared" si="8"/>
        <v>261</v>
      </c>
      <c r="B264" s="151">
        <v>2900</v>
      </c>
      <c r="C264" s="152" t="s">
        <v>580</v>
      </c>
      <c r="D264" s="152" t="str">
        <f t="shared" si="9"/>
        <v>INSTITUT ZA OCEANOGRAFIJU I RIBARSTVO (2900)</v>
      </c>
      <c r="E264" s="152" t="s">
        <v>2815</v>
      </c>
      <c r="F264" s="152" t="s">
        <v>353</v>
      </c>
      <c r="G264" s="153">
        <v>3118355</v>
      </c>
      <c r="H264" s="154" t="s">
        <v>581</v>
      </c>
      <c r="J264" s="144"/>
    </row>
    <row r="265" spans="1:10" ht="15" customHeight="1">
      <c r="A265" s="150">
        <f t="shared" si="8"/>
        <v>262</v>
      </c>
      <c r="B265" s="151">
        <v>3076</v>
      </c>
      <c r="C265" s="152" t="s">
        <v>582</v>
      </c>
      <c r="D265" s="152" t="str">
        <f t="shared" si="9"/>
        <v>INSTITUT ZA POLJOPRIVREDU I TURIZAM (3076)</v>
      </c>
      <c r="E265" s="152" t="s">
        <v>583</v>
      </c>
      <c r="F265" s="152" t="s">
        <v>584</v>
      </c>
      <c r="G265" s="153">
        <v>3421031</v>
      </c>
      <c r="H265" s="154" t="s">
        <v>585</v>
      </c>
      <c r="J265" s="144"/>
    </row>
    <row r="266" spans="1:10" ht="15" customHeight="1">
      <c r="A266" s="150">
        <f t="shared" si="8"/>
        <v>263</v>
      </c>
      <c r="B266" s="151">
        <v>2942</v>
      </c>
      <c r="C266" s="152" t="s">
        <v>586</v>
      </c>
      <c r="D266" s="152" t="str">
        <f t="shared" si="9"/>
        <v>INSTITUT ZA POVIJEST UMJETNOSTI (2942)</v>
      </c>
      <c r="E266" s="152" t="s">
        <v>587</v>
      </c>
      <c r="F266" s="152" t="s">
        <v>268</v>
      </c>
      <c r="G266" s="153">
        <v>1339958</v>
      </c>
      <c r="H266" s="154" t="s">
        <v>588</v>
      </c>
      <c r="J266" s="144"/>
    </row>
    <row r="267" spans="1:10" ht="15" customHeight="1">
      <c r="A267" s="150">
        <f t="shared" si="8"/>
        <v>264</v>
      </c>
      <c r="B267" s="151">
        <v>22621</v>
      </c>
      <c r="C267" s="152" t="s">
        <v>575</v>
      </c>
      <c r="D267" s="152" t="str">
        <f t="shared" si="9"/>
        <v>INSTITUT ZA RAZVOJ I MEĐUNARODNE ODNOSE (22621)</v>
      </c>
      <c r="E267" s="152" t="s">
        <v>1290</v>
      </c>
      <c r="F267" s="152" t="s">
        <v>268</v>
      </c>
      <c r="G267" s="153">
        <v>3205177</v>
      </c>
      <c r="H267" s="154" t="s">
        <v>576</v>
      </c>
      <c r="J267" s="144"/>
    </row>
    <row r="268" spans="1:10" ht="15" customHeight="1">
      <c r="A268" s="150">
        <f t="shared" si="8"/>
        <v>265</v>
      </c>
      <c r="B268" s="151">
        <v>3068</v>
      </c>
      <c r="C268" s="152" t="s">
        <v>589</v>
      </c>
      <c r="D268" s="152" t="str">
        <f t="shared" si="9"/>
        <v>INSTITUT ZA TURIZAM (3068)</v>
      </c>
      <c r="E268" s="152" t="s">
        <v>590</v>
      </c>
      <c r="F268" s="152" t="s">
        <v>268</v>
      </c>
      <c r="G268" s="153">
        <v>3208001</v>
      </c>
      <c r="H268" s="154" t="s">
        <v>591</v>
      </c>
      <c r="J268" s="144"/>
    </row>
    <row r="269" spans="1:10" ht="15" customHeight="1">
      <c r="A269" s="150">
        <f t="shared" si="8"/>
        <v>266</v>
      </c>
      <c r="B269" s="151">
        <v>2991</v>
      </c>
      <c r="C269" s="152" t="s">
        <v>1292</v>
      </c>
      <c r="D269" s="152" t="str">
        <f t="shared" si="9"/>
        <v>POLJOPRIVREDNI INSTITUT OSIJEK (2991)</v>
      </c>
      <c r="E269" s="152" t="s">
        <v>1293</v>
      </c>
      <c r="F269" s="152" t="s">
        <v>271</v>
      </c>
      <c r="G269" s="153">
        <v>3058239</v>
      </c>
      <c r="H269" s="154" t="s">
        <v>1294</v>
      </c>
      <c r="J269" s="144"/>
    </row>
    <row r="270" spans="1:10" ht="15" customHeight="1">
      <c r="A270" s="150">
        <f t="shared" si="8"/>
        <v>267</v>
      </c>
      <c r="B270" s="151">
        <v>21070</v>
      </c>
      <c r="C270" s="152" t="s">
        <v>592</v>
      </c>
      <c r="D270" s="152" t="str">
        <f t="shared" si="9"/>
        <v>STAROSLAVENSKI INSTITUT (21070)</v>
      </c>
      <c r="E270" s="152" t="s">
        <v>593</v>
      </c>
      <c r="F270" s="152" t="s">
        <v>268</v>
      </c>
      <c r="G270" s="153">
        <v>1259563</v>
      </c>
      <c r="H270" s="154" t="s">
        <v>594</v>
      </c>
      <c r="J270" s="144"/>
    </row>
    <row r="271" spans="1:10" ht="15" customHeight="1">
      <c r="A271" s="150">
        <f t="shared" si="8"/>
        <v>268</v>
      </c>
      <c r="B271" s="151">
        <v>6179</v>
      </c>
      <c r="C271" s="152" t="s">
        <v>600</v>
      </c>
      <c r="D271" s="152" t="str">
        <f t="shared" si="9"/>
        <v>DRŽAVNI ZAVOD ZA INTELEKTUALNO VLASNIŠTVO (6179)</v>
      </c>
      <c r="E271" s="152" t="s">
        <v>601</v>
      </c>
      <c r="F271" s="152" t="s">
        <v>268</v>
      </c>
      <c r="G271" s="153">
        <v>3899772</v>
      </c>
      <c r="H271" s="154" t="s">
        <v>602</v>
      </c>
      <c r="J271" s="144"/>
    </row>
    <row r="272" spans="1:10" ht="15" customHeight="1">
      <c r="A272" s="150">
        <f t="shared" si="8"/>
        <v>269</v>
      </c>
      <c r="B272" s="151">
        <v>43335</v>
      </c>
      <c r="C272" s="152" t="s">
        <v>621</v>
      </c>
      <c r="D272" s="152" t="str">
        <f t="shared" si="9"/>
        <v>AGENCIJA ZA MOBILNOST I PROGRAME EUROPSKE UNIJE (43335)</v>
      </c>
      <c r="E272" s="161" t="s">
        <v>610</v>
      </c>
      <c r="F272" s="152" t="s">
        <v>268</v>
      </c>
      <c r="G272" s="160">
        <v>2298007</v>
      </c>
      <c r="H272" s="154" t="s">
        <v>622</v>
      </c>
      <c r="J272" s="144"/>
    </row>
    <row r="273" spans="1:10" ht="15" customHeight="1">
      <c r="A273" s="150">
        <f t="shared" si="8"/>
        <v>270</v>
      </c>
      <c r="B273" s="151">
        <v>23962</v>
      </c>
      <c r="C273" s="152" t="s">
        <v>614</v>
      </c>
      <c r="D273" s="152" t="str">
        <f t="shared" si="9"/>
        <v>AGENCIJA ZA ODGOJ I OBRAZOVANJE (23962)</v>
      </c>
      <c r="E273" s="152" t="s">
        <v>617</v>
      </c>
      <c r="F273" s="152" t="s">
        <v>268</v>
      </c>
      <c r="G273" s="153">
        <v>1778129</v>
      </c>
      <c r="H273" s="154" t="s">
        <v>615</v>
      </c>
      <c r="J273" s="144"/>
    </row>
    <row r="274" spans="1:10" ht="15" customHeight="1">
      <c r="A274" s="150">
        <f t="shared" si="8"/>
        <v>271</v>
      </c>
      <c r="B274" s="151">
        <v>46173</v>
      </c>
      <c r="C274" s="152" t="s">
        <v>623</v>
      </c>
      <c r="D274" s="152" t="str">
        <f t="shared" si="9"/>
        <v>AGENCIJA ZA STRUKOVNO OBRAZOVANJE I OBRAZOVANJE ODRASLIH (46173)</v>
      </c>
      <c r="E274" s="161" t="s">
        <v>1332</v>
      </c>
      <c r="F274" s="152" t="s">
        <v>268</v>
      </c>
      <c r="G274" s="160">
        <v>2650029</v>
      </c>
      <c r="H274" s="154" t="s">
        <v>624</v>
      </c>
      <c r="J274" s="144"/>
    </row>
    <row r="275" spans="1:10" ht="15" customHeight="1">
      <c r="A275" s="150">
        <f t="shared" si="8"/>
        <v>272</v>
      </c>
      <c r="B275" s="151">
        <v>38487</v>
      </c>
      <c r="C275" s="152" t="s">
        <v>616</v>
      </c>
      <c r="D275" s="152" t="str">
        <f t="shared" si="9"/>
        <v>AGENCIJA ZA ZNANOST I VISOKO OBRAZOVANJE (38487)</v>
      </c>
      <c r="E275" s="161" t="s">
        <v>617</v>
      </c>
      <c r="F275" s="152" t="s">
        <v>268</v>
      </c>
      <c r="G275" s="160">
        <v>1922548</v>
      </c>
      <c r="H275" s="154" t="s">
        <v>618</v>
      </c>
      <c r="J275" s="144"/>
    </row>
    <row r="276" spans="1:10" ht="15" customHeight="1">
      <c r="A276" s="150">
        <f t="shared" si="8"/>
        <v>273</v>
      </c>
      <c r="B276" s="151">
        <v>21852</v>
      </c>
      <c r="C276" s="152" t="s">
        <v>606</v>
      </c>
      <c r="D276" s="152" t="str">
        <f t="shared" si="9"/>
        <v>HRVATSKA AKADEMSKA I ISTRAŽIVAČKA MREŽA - CARNET (21852)</v>
      </c>
      <c r="E276" s="161" t="s">
        <v>607</v>
      </c>
      <c r="F276" s="152" t="s">
        <v>268</v>
      </c>
      <c r="G276" s="160">
        <v>1147820</v>
      </c>
      <c r="H276" s="154" t="s">
        <v>608</v>
      </c>
      <c r="J276" s="144"/>
    </row>
    <row r="277" spans="1:10" ht="15" customHeight="1">
      <c r="A277" s="150">
        <f t="shared" si="8"/>
        <v>274</v>
      </c>
      <c r="B277" s="151">
        <v>52209</v>
      </c>
      <c r="C277" s="152" t="s">
        <v>2336</v>
      </c>
      <c r="D277" s="152" t="str">
        <f t="shared" si="9"/>
        <v>HRVATSKA ZAKLADA ZA ZNANOST (52209)</v>
      </c>
      <c r="E277" s="161" t="s">
        <v>2337</v>
      </c>
      <c r="F277" s="152" t="s">
        <v>268</v>
      </c>
      <c r="G277" s="160">
        <v>1626841</v>
      </c>
      <c r="H277" s="154">
        <v>88776522763</v>
      </c>
      <c r="J277" s="144"/>
    </row>
    <row r="278" spans="1:10" ht="15" customHeight="1">
      <c r="A278" s="150">
        <f t="shared" si="8"/>
        <v>275</v>
      </c>
      <c r="B278" s="151">
        <v>21869</v>
      </c>
      <c r="C278" s="152" t="s">
        <v>609</v>
      </c>
      <c r="D278" s="152" t="str">
        <f t="shared" si="9"/>
        <v>LEKSIKOGRAFSKI ZAVOD MIROSLAV KRLEŽA (21869)</v>
      </c>
      <c r="E278" s="161" t="s">
        <v>610</v>
      </c>
      <c r="F278" s="152" t="s">
        <v>268</v>
      </c>
      <c r="G278" s="160">
        <v>3211622</v>
      </c>
      <c r="H278" s="154" t="s">
        <v>611</v>
      </c>
      <c r="J278" s="144"/>
    </row>
    <row r="279" spans="1:10" ht="15" customHeight="1">
      <c r="A279" s="150">
        <f t="shared" si="8"/>
        <v>276</v>
      </c>
      <c r="B279" s="151">
        <v>21836</v>
      </c>
      <c r="C279" s="152" t="s">
        <v>603</v>
      </c>
      <c r="D279" s="152" t="str">
        <f t="shared" si="9"/>
        <v>NACIONALNA I SVEUČILIŠNA KNJIŽNICA U ZAGREBU (21836)</v>
      </c>
      <c r="E279" s="161" t="s">
        <v>2816</v>
      </c>
      <c r="F279" s="152" t="s">
        <v>268</v>
      </c>
      <c r="G279" s="160">
        <v>3205363</v>
      </c>
      <c r="H279" s="154" t="s">
        <v>605</v>
      </c>
      <c r="J279" s="144"/>
    </row>
    <row r="280" spans="1:10" ht="15" customHeight="1">
      <c r="A280" s="150">
        <f t="shared" si="8"/>
        <v>277</v>
      </c>
      <c r="B280" s="151">
        <v>40883</v>
      </c>
      <c r="C280" s="152" t="s">
        <v>619</v>
      </c>
      <c r="D280" s="152" t="str">
        <f t="shared" si="9"/>
        <v>NACIONALNI CENTAR ZA VANJSKO VREDNOVANJE OBRAZOVANJA (40883)</v>
      </c>
      <c r="E280" s="161" t="s">
        <v>1333</v>
      </c>
      <c r="F280" s="152" t="s">
        <v>1334</v>
      </c>
      <c r="G280" s="160">
        <v>1943430</v>
      </c>
      <c r="H280" s="154" t="s">
        <v>620</v>
      </c>
      <c r="J280" s="144"/>
    </row>
    <row r="281" spans="1:10" ht="15" customHeight="1">
      <c r="A281" s="150">
        <f t="shared" si="8"/>
        <v>278</v>
      </c>
      <c r="B281" s="151">
        <v>23665</v>
      </c>
      <c r="C281" s="152" t="s">
        <v>612</v>
      </c>
      <c r="D281" s="152" t="str">
        <f t="shared" si="9"/>
        <v>SVEUČILIŠTE U ZAGREBU - SVEUČILIŠNI RAČUNSKI CENTAR - SRCE (23665)</v>
      </c>
      <c r="E281" s="161" t="s">
        <v>607</v>
      </c>
      <c r="F281" s="152" t="s">
        <v>268</v>
      </c>
      <c r="G281" s="153">
        <v>3283020</v>
      </c>
      <c r="H281" s="154" t="s">
        <v>613</v>
      </c>
      <c r="J281" s="144"/>
    </row>
    <row r="282" spans="1:10" s="144" customFormat="1" ht="15" customHeight="1">
      <c r="A282" s="139">
        <f t="shared" si="8"/>
        <v>279</v>
      </c>
      <c r="B282" s="146">
        <v>47096</v>
      </c>
      <c r="C282" s="147" t="s">
        <v>2817</v>
      </c>
      <c r="D282" s="152" t="str">
        <f t="shared" si="9"/>
        <v>MINISTARSTVO RADA, MIROVINSKOG SUSTAVA, OBITELJI I SOCIJALNE POLITIKE (47096)</v>
      </c>
      <c r="E282" s="147" t="s">
        <v>601</v>
      </c>
      <c r="F282" s="147" t="s">
        <v>268</v>
      </c>
      <c r="G282" s="148">
        <v>2830949</v>
      </c>
      <c r="H282" s="149" t="s">
        <v>2818</v>
      </c>
    </row>
    <row r="283" spans="1:10" s="144" customFormat="1" ht="15" customHeight="1">
      <c r="A283" s="150">
        <f t="shared" si="8"/>
        <v>280</v>
      </c>
      <c r="B283" s="151">
        <v>25843</v>
      </c>
      <c r="C283" s="152" t="s">
        <v>2819</v>
      </c>
      <c r="D283" s="152" t="str">
        <f t="shared" si="9"/>
        <v>HRVATSKI ZAVOD ZA ZAPOŠLJAVANJE* (25843)</v>
      </c>
      <c r="E283" s="152" t="s">
        <v>2820</v>
      </c>
      <c r="F283" s="152" t="s">
        <v>268</v>
      </c>
      <c r="G283" s="153">
        <v>1369741</v>
      </c>
      <c r="H283" s="154" t="s">
        <v>2821</v>
      </c>
    </row>
    <row r="284" spans="1:10" ht="26">
      <c r="A284" s="150">
        <f t="shared" si="8"/>
        <v>281</v>
      </c>
      <c r="B284" s="151">
        <v>48242</v>
      </c>
      <c r="C284" s="152" t="s">
        <v>2822</v>
      </c>
      <c r="D284" s="152" t="str">
        <f t="shared" si="9"/>
        <v>ZAVOD ZA VJEŠTAČENJE, PROFESIONALNU REHABILITACIJU I ZAPOŠLJAVANJE OSOBA S INVALIDITETOM (48242)</v>
      </c>
      <c r="E284" s="152" t="s">
        <v>2823</v>
      </c>
      <c r="F284" s="152" t="s">
        <v>268</v>
      </c>
      <c r="G284" s="153">
        <v>4166159</v>
      </c>
      <c r="H284" s="154" t="s">
        <v>2824</v>
      </c>
      <c r="J284" s="144"/>
    </row>
    <row r="285" spans="1:10" ht="15" customHeight="1">
      <c r="A285" s="150">
        <f t="shared" si="8"/>
        <v>282</v>
      </c>
      <c r="B285" s="151">
        <v>24168</v>
      </c>
      <c r="C285" s="152" t="s">
        <v>2825</v>
      </c>
      <c r="D285" s="152" t="str">
        <f t="shared" si="9"/>
        <v>SREDIŠNJI REGISTAR OSIGURANIKA (24168)</v>
      </c>
      <c r="E285" s="152" t="s">
        <v>2826</v>
      </c>
      <c r="F285" s="152" t="s">
        <v>268</v>
      </c>
      <c r="G285" s="153">
        <v>1469819</v>
      </c>
      <c r="H285" s="149" t="s">
        <v>2827</v>
      </c>
      <c r="J285" s="144"/>
    </row>
    <row r="286" spans="1:10" ht="15" customHeight="1">
      <c r="A286" s="150">
        <f t="shared" si="8"/>
        <v>283</v>
      </c>
      <c r="B286" s="151">
        <v>44508</v>
      </c>
      <c r="C286" s="152" t="s">
        <v>2828</v>
      </c>
      <c r="D286" s="152" t="str">
        <f t="shared" si="9"/>
        <v>AGENCIJA ZA OSIGURANJE RADNIČKIH TRAŽBINA (44508)</v>
      </c>
      <c r="E286" s="152" t="s">
        <v>2829</v>
      </c>
      <c r="F286" s="152" t="s">
        <v>268</v>
      </c>
      <c r="G286" s="153">
        <v>2456257</v>
      </c>
      <c r="H286" s="154" t="s">
        <v>2830</v>
      </c>
      <c r="J286" s="144"/>
    </row>
    <row r="287" spans="1:10" ht="15" customHeight="1">
      <c r="A287" s="150">
        <f t="shared" si="8"/>
        <v>284</v>
      </c>
      <c r="B287" s="151">
        <v>33634</v>
      </c>
      <c r="C287" s="169" t="s">
        <v>2831</v>
      </c>
      <c r="D287" s="152" t="str">
        <f t="shared" si="9"/>
        <v>CENTAR ZA PROFESIONALNU REHABILITACIJU OSIJEK (33634)</v>
      </c>
      <c r="E287" s="169" t="s">
        <v>2832</v>
      </c>
      <c r="F287" s="169" t="s">
        <v>271</v>
      </c>
      <c r="G287" s="164" t="s">
        <v>2833</v>
      </c>
      <c r="H287" s="170">
        <v>57200304958</v>
      </c>
      <c r="J287" s="144"/>
    </row>
    <row r="288" spans="1:10" ht="15" customHeight="1">
      <c r="A288" s="150">
        <f t="shared" si="8"/>
        <v>285</v>
      </c>
      <c r="B288" s="151">
        <v>49059</v>
      </c>
      <c r="C288" s="169" t="s">
        <v>2834</v>
      </c>
      <c r="D288" s="152" t="str">
        <f t="shared" si="9"/>
        <v>CENTAR ZA PROFESIONALNU REHABILITACIJU RIJEKA (49059)</v>
      </c>
      <c r="E288" s="169" t="s">
        <v>2835</v>
      </c>
      <c r="F288" s="169" t="s">
        <v>313</v>
      </c>
      <c r="G288" s="171" t="s">
        <v>2836</v>
      </c>
      <c r="H288" s="170">
        <v>99737296287</v>
      </c>
      <c r="J288" s="144"/>
    </row>
    <row r="289" spans="1:10" ht="15" customHeight="1">
      <c r="A289" s="150">
        <f t="shared" si="8"/>
        <v>286</v>
      </c>
      <c r="B289" s="151">
        <v>49729</v>
      </c>
      <c r="C289" s="169" t="s">
        <v>2837</v>
      </c>
      <c r="D289" s="152" t="str">
        <f t="shared" si="9"/>
        <v>CENTAR ZA PROFESIONALNU REHABILITACIJU SPLIT (49729)</v>
      </c>
      <c r="E289" s="169" t="s">
        <v>2838</v>
      </c>
      <c r="F289" s="169" t="s">
        <v>353</v>
      </c>
      <c r="G289" s="164" t="s">
        <v>2839</v>
      </c>
      <c r="H289" s="170">
        <v>60142045282</v>
      </c>
      <c r="J289" s="144"/>
    </row>
    <row r="290" spans="1:10" ht="15" customHeight="1">
      <c r="A290" s="150">
        <f t="shared" si="8"/>
        <v>287</v>
      </c>
      <c r="B290" s="151">
        <v>48865</v>
      </c>
      <c r="C290" s="169" t="s">
        <v>2840</v>
      </c>
      <c r="D290" s="152" t="str">
        <f t="shared" si="9"/>
        <v>CENTAR ZA PROFESIONALNU REHABILITACIJU ZAGREB (48865)</v>
      </c>
      <c r="E290" s="169" t="s">
        <v>2841</v>
      </c>
      <c r="F290" s="169" t="s">
        <v>268</v>
      </c>
      <c r="G290" s="164" t="s">
        <v>2842</v>
      </c>
      <c r="H290" s="170">
        <v>69410598395</v>
      </c>
      <c r="J290" s="144"/>
    </row>
    <row r="291" spans="1:10" ht="15" customHeight="1">
      <c r="A291" s="150">
        <f t="shared" si="8"/>
        <v>288</v>
      </c>
      <c r="B291" s="151">
        <v>7333</v>
      </c>
      <c r="C291" s="152" t="s">
        <v>2843</v>
      </c>
      <c r="D291" s="152" t="str">
        <f t="shared" si="9"/>
        <v>CENTAR RUDOLF STEINER DARUVAR (7333)</v>
      </c>
      <c r="E291" s="152" t="s">
        <v>2844</v>
      </c>
      <c r="F291" s="152" t="s">
        <v>2845</v>
      </c>
      <c r="G291" s="153">
        <v>3099598</v>
      </c>
      <c r="H291" s="154" t="s">
        <v>2846</v>
      </c>
      <c r="J291" s="144"/>
    </row>
    <row r="292" spans="1:10" ht="15" customHeight="1">
      <c r="A292" s="150">
        <f t="shared" si="8"/>
        <v>289</v>
      </c>
      <c r="B292" s="151">
        <v>7472</v>
      </c>
      <c r="C292" s="152" t="s">
        <v>2847</v>
      </c>
      <c r="D292" s="152" t="str">
        <f t="shared" si="9"/>
        <v>CENTAR ZA ODGOJ I OBRAZOVANJE DUBRAVA  (7472)</v>
      </c>
      <c r="E292" s="152" t="s">
        <v>2848</v>
      </c>
      <c r="F292" s="152" t="s">
        <v>268</v>
      </c>
      <c r="G292" s="153">
        <v>3217191</v>
      </c>
      <c r="H292" s="154" t="s">
        <v>2849</v>
      </c>
      <c r="J292" s="144"/>
    </row>
    <row r="293" spans="1:10" ht="15" customHeight="1">
      <c r="A293" s="150">
        <f t="shared" si="8"/>
        <v>290</v>
      </c>
      <c r="B293" s="151">
        <v>7405</v>
      </c>
      <c r="C293" s="152" t="s">
        <v>2850</v>
      </c>
      <c r="D293" s="152" t="str">
        <f t="shared" si="9"/>
        <v>CENTAR ZA ODGOJ I OBRAZOVANJE JURAJ BONAČI (7405)</v>
      </c>
      <c r="E293" s="152" t="s">
        <v>2851</v>
      </c>
      <c r="F293" s="152" t="s">
        <v>353</v>
      </c>
      <c r="G293" s="153">
        <v>3133737</v>
      </c>
      <c r="H293" s="154" t="s">
        <v>2852</v>
      </c>
      <c r="J293" s="144"/>
    </row>
    <row r="294" spans="1:10" ht="15" customHeight="1">
      <c r="A294" s="150">
        <f t="shared" si="8"/>
        <v>291</v>
      </c>
      <c r="B294" s="151">
        <v>7456</v>
      </c>
      <c r="C294" s="152" t="s">
        <v>2853</v>
      </c>
      <c r="D294" s="152" t="str">
        <f t="shared" si="9"/>
        <v>CENTAR ZA ODGOJ I OBRAZOVANJE LUG (7456)</v>
      </c>
      <c r="E294" s="152" t="s">
        <v>2854</v>
      </c>
      <c r="F294" s="152" t="s">
        <v>2855</v>
      </c>
      <c r="G294" s="153">
        <v>3102947</v>
      </c>
      <c r="H294" s="154" t="s">
        <v>2856</v>
      </c>
      <c r="J294" s="144"/>
    </row>
    <row r="295" spans="1:10" ht="15" customHeight="1">
      <c r="A295" s="150">
        <f t="shared" si="8"/>
        <v>292</v>
      </c>
      <c r="B295" s="151">
        <v>7392</v>
      </c>
      <c r="C295" s="152" t="s">
        <v>2857</v>
      </c>
      <c r="D295" s="152" t="str">
        <f t="shared" si="9"/>
        <v>CENTAR ZA ODGOJ I OBRAZOVANJE SLAVA RAŠKAJ SPLIT  (7392)</v>
      </c>
      <c r="E295" s="152" t="s">
        <v>2858</v>
      </c>
      <c r="F295" s="152" t="s">
        <v>353</v>
      </c>
      <c r="G295" s="153">
        <v>3120104</v>
      </c>
      <c r="H295" s="154" t="s">
        <v>2859</v>
      </c>
      <c r="J295" s="144"/>
    </row>
    <row r="296" spans="1:10" ht="15" customHeight="1">
      <c r="A296" s="150">
        <f t="shared" si="8"/>
        <v>293</v>
      </c>
      <c r="B296" s="151">
        <v>7489</v>
      </c>
      <c r="C296" s="152" t="s">
        <v>2860</v>
      </c>
      <c r="D296" s="152" t="str">
        <f t="shared" si="9"/>
        <v>CENTAR ZA ODGOJ I OBRAZOVANJE SLAVA RAŠKAJ ZAGREB (7489)</v>
      </c>
      <c r="E296" s="152" t="s">
        <v>2861</v>
      </c>
      <c r="F296" s="152" t="s">
        <v>268</v>
      </c>
      <c r="G296" s="153">
        <v>3205835</v>
      </c>
      <c r="H296" s="154" t="s">
        <v>2862</v>
      </c>
      <c r="J296" s="144"/>
    </row>
    <row r="297" spans="1:10" ht="15" customHeight="1">
      <c r="A297" s="150">
        <f t="shared" si="8"/>
        <v>294</v>
      </c>
      <c r="B297" s="151">
        <v>7421</v>
      </c>
      <c r="C297" s="152" t="s">
        <v>2863</v>
      </c>
      <c r="D297" s="152" t="str">
        <f t="shared" si="9"/>
        <v>CENTAR ZA ODGOJ I OBRAZOVANJE ŠUBIĆEVAC (7421)</v>
      </c>
      <c r="E297" s="152" t="s">
        <v>2864</v>
      </c>
      <c r="F297" s="152" t="s">
        <v>517</v>
      </c>
      <c r="G297" s="153">
        <v>3019683</v>
      </c>
      <c r="H297" s="154" t="s">
        <v>2865</v>
      </c>
      <c r="J297" s="144"/>
    </row>
    <row r="298" spans="1:10" ht="15" customHeight="1">
      <c r="A298" s="150">
        <f t="shared" si="8"/>
        <v>295</v>
      </c>
      <c r="B298" s="151">
        <v>7528</v>
      </c>
      <c r="C298" s="152" t="s">
        <v>2866</v>
      </c>
      <c r="D298" s="152" t="str">
        <f t="shared" si="9"/>
        <v>CENTAR ZA ODGOJ I OBRAZOVANJE TUŠKANAC (7528)</v>
      </c>
      <c r="E298" s="152" t="s">
        <v>2867</v>
      </c>
      <c r="F298" s="152" t="s">
        <v>268</v>
      </c>
      <c r="G298" s="153">
        <v>3205827</v>
      </c>
      <c r="H298" s="154" t="s">
        <v>2868</v>
      </c>
      <c r="J298" s="144"/>
    </row>
    <row r="299" spans="1:10" ht="15" customHeight="1">
      <c r="A299" s="150">
        <f t="shared" si="8"/>
        <v>296</v>
      </c>
      <c r="B299" s="151">
        <v>7501</v>
      </c>
      <c r="C299" s="152" t="s">
        <v>2869</v>
      </c>
      <c r="D299" s="152" t="str">
        <f t="shared" si="9"/>
        <v>CENTAR ZA ODGOJ I OBRAZOVANJE VELIKA GORICA  (7501)</v>
      </c>
      <c r="E299" s="152" t="s">
        <v>2870</v>
      </c>
      <c r="F299" s="152" t="s">
        <v>2390</v>
      </c>
      <c r="G299" s="153">
        <v>3216284</v>
      </c>
      <c r="H299" s="154" t="s">
        <v>2871</v>
      </c>
      <c r="J299" s="144"/>
    </row>
    <row r="300" spans="1:10" ht="15" customHeight="1">
      <c r="A300" s="150">
        <f t="shared" si="8"/>
        <v>297</v>
      </c>
      <c r="B300" s="151">
        <v>7497</v>
      </c>
      <c r="C300" s="152" t="s">
        <v>2872</v>
      </c>
      <c r="D300" s="152" t="str">
        <f t="shared" si="9"/>
        <v>CENTAR ZA ODGOJ I OBRAZOVANJE VINKO BEK (7497)</v>
      </c>
      <c r="E300" s="152" t="s">
        <v>2873</v>
      </c>
      <c r="F300" s="152" t="s">
        <v>268</v>
      </c>
      <c r="G300" s="153">
        <v>3205819</v>
      </c>
      <c r="H300" s="154" t="s">
        <v>2874</v>
      </c>
      <c r="J300" s="144"/>
    </row>
    <row r="301" spans="1:10" ht="15" customHeight="1">
      <c r="A301" s="150">
        <f t="shared" si="8"/>
        <v>298</v>
      </c>
      <c r="B301" s="151">
        <v>7536</v>
      </c>
      <c r="C301" s="152" t="s">
        <v>2875</v>
      </c>
      <c r="D301" s="152" t="str">
        <f t="shared" si="9"/>
        <v>CENTAR ZA ODGOJ I OBRAZOVANJE ZAJEZDA (7536)</v>
      </c>
      <c r="E301" s="152" t="s">
        <v>2876</v>
      </c>
      <c r="F301" s="152" t="s">
        <v>2877</v>
      </c>
      <c r="G301" s="153">
        <v>3126862</v>
      </c>
      <c r="H301" s="154" t="s">
        <v>2878</v>
      </c>
      <c r="J301" s="144"/>
    </row>
    <row r="302" spans="1:10" ht="15" customHeight="1">
      <c r="A302" s="150">
        <f t="shared" si="8"/>
        <v>299</v>
      </c>
      <c r="B302" s="151">
        <v>48402</v>
      </c>
      <c r="C302" s="152" t="s">
        <v>2879</v>
      </c>
      <c r="D302" s="152" t="str">
        <f t="shared" si="9"/>
        <v>CENTAR ZA POSEBNO SKRBNIŠTVO (48402)</v>
      </c>
      <c r="E302" s="152" t="s">
        <v>2880</v>
      </c>
      <c r="F302" s="152" t="s">
        <v>268</v>
      </c>
      <c r="G302" s="153">
        <v>4250257</v>
      </c>
      <c r="H302" s="154" t="s">
        <v>2881</v>
      </c>
      <c r="J302" s="144"/>
    </row>
    <row r="303" spans="1:10" ht="15" customHeight="1">
      <c r="A303" s="150">
        <f t="shared" si="8"/>
        <v>300</v>
      </c>
      <c r="B303" s="151">
        <v>7163</v>
      </c>
      <c r="C303" s="152" t="s">
        <v>2882</v>
      </c>
      <c r="D303" s="152" t="str">
        <f t="shared" si="9"/>
        <v>CENTAR ZA PRUŽANJE USLUGA U ZAJEDNICI IZVOR, SELCE (7163)</v>
      </c>
      <c r="E303" s="152" t="s">
        <v>2883</v>
      </c>
      <c r="F303" s="152" t="s">
        <v>2884</v>
      </c>
      <c r="G303" s="153">
        <v>3148637</v>
      </c>
      <c r="H303" s="154" t="s">
        <v>2885</v>
      </c>
      <c r="J303" s="144"/>
    </row>
    <row r="304" spans="1:10" ht="15" customHeight="1">
      <c r="A304" s="150">
        <f t="shared" si="8"/>
        <v>301</v>
      </c>
      <c r="B304" s="151">
        <v>7147</v>
      </c>
      <c r="C304" s="152" t="s">
        <v>2886</v>
      </c>
      <c r="D304" s="152" t="str">
        <f t="shared" si="9"/>
        <v>CENTAR ZA PRUŽANJE USLUGA U ZAJEDNICI KLASJE OSIJEK (7147)</v>
      </c>
      <c r="E304" s="152" t="s">
        <v>2887</v>
      </c>
      <c r="F304" s="152" t="s">
        <v>271</v>
      </c>
      <c r="G304" s="153">
        <v>3014410</v>
      </c>
      <c r="H304" s="154" t="s">
        <v>2888</v>
      </c>
      <c r="J304" s="144"/>
    </row>
    <row r="305" spans="1:10" ht="15" customHeight="1">
      <c r="A305" s="150">
        <f t="shared" si="8"/>
        <v>302</v>
      </c>
      <c r="B305" s="151">
        <v>7180</v>
      </c>
      <c r="C305" s="152" t="s">
        <v>2889</v>
      </c>
      <c r="D305" s="152" t="str">
        <f t="shared" si="9"/>
        <v>CENTAR ZA PRUŽANJE USLUGA U ZAJEDNICI KUĆA SRETNIH CIGLICA, SLAVONSKI BROD (7180)</v>
      </c>
      <c r="E305" s="162" t="s">
        <v>2890</v>
      </c>
      <c r="F305" s="162" t="s">
        <v>1328</v>
      </c>
      <c r="G305" s="153">
        <v>3071332</v>
      </c>
      <c r="H305" s="154" t="s">
        <v>2891</v>
      </c>
      <c r="J305" s="144"/>
    </row>
    <row r="306" spans="1:10" ht="15" customHeight="1">
      <c r="A306" s="150">
        <f t="shared" si="8"/>
        <v>303</v>
      </c>
      <c r="B306" s="151">
        <v>7114</v>
      </c>
      <c r="C306" s="152" t="s">
        <v>2892</v>
      </c>
      <c r="D306" s="152" t="str">
        <f t="shared" si="9"/>
        <v>CENTAR ZA PRUŽANJE USLUGA U ZAJEDNICI LIPIK (7114)</v>
      </c>
      <c r="E306" s="152" t="s">
        <v>2893</v>
      </c>
      <c r="F306" s="152" t="s">
        <v>2894</v>
      </c>
      <c r="G306" s="153">
        <v>3084981</v>
      </c>
      <c r="H306" s="154" t="s">
        <v>2895</v>
      </c>
      <c r="J306" s="144"/>
    </row>
    <row r="307" spans="1:10" ht="15" customHeight="1">
      <c r="A307" s="150">
        <f t="shared" si="8"/>
        <v>304</v>
      </c>
      <c r="B307" s="151">
        <v>52305</v>
      </c>
      <c r="C307" s="152" t="s">
        <v>2896</v>
      </c>
      <c r="D307" s="152" t="str">
        <f t="shared" si="9"/>
        <v>CENTAR ZA PRUŽANJE USLUGA U ZAJEDNICI MOCIRE (52305)</v>
      </c>
      <c r="E307" s="152" t="s">
        <v>2897</v>
      </c>
      <c r="F307" s="152" t="s">
        <v>309</v>
      </c>
      <c r="G307" s="153">
        <v>5343020</v>
      </c>
      <c r="H307" s="154" t="s">
        <v>2898</v>
      </c>
      <c r="J307" s="144"/>
    </row>
    <row r="308" spans="1:10" ht="15" customHeight="1">
      <c r="A308" s="150">
        <f t="shared" si="8"/>
        <v>305</v>
      </c>
      <c r="B308" s="151">
        <v>7761</v>
      </c>
      <c r="C308" s="152" t="s">
        <v>2899</v>
      </c>
      <c r="D308" s="152" t="str">
        <f t="shared" si="9"/>
        <v>CENTAR ZA PRUŽANJE USLUGA U ZAJEDNICI OSIJEK - JA KAO I TI (7761)</v>
      </c>
      <c r="E308" s="152" t="s">
        <v>2900</v>
      </c>
      <c r="F308" s="152" t="s">
        <v>271</v>
      </c>
      <c r="G308" s="153">
        <v>3014452</v>
      </c>
      <c r="H308" s="154" t="s">
        <v>2901</v>
      </c>
      <c r="J308" s="144"/>
    </row>
    <row r="309" spans="1:10" ht="15" customHeight="1">
      <c r="A309" s="150">
        <f t="shared" si="8"/>
        <v>306</v>
      </c>
      <c r="B309" s="151">
        <v>7350</v>
      </c>
      <c r="C309" s="152" t="s">
        <v>2902</v>
      </c>
      <c r="D309" s="152" t="str">
        <f t="shared" si="9"/>
        <v>CENTAR ZA PRUŽANJE USLUGA U ZAJEDNICI OZALJ (7350)</v>
      </c>
      <c r="E309" s="152" t="s">
        <v>2903</v>
      </c>
      <c r="F309" s="152" t="s">
        <v>2904</v>
      </c>
      <c r="G309" s="153">
        <v>3187381</v>
      </c>
      <c r="H309" s="154" t="s">
        <v>2905</v>
      </c>
      <c r="J309" s="144"/>
    </row>
    <row r="310" spans="1:10" ht="15" customHeight="1">
      <c r="A310" s="150">
        <f t="shared" si="8"/>
        <v>307</v>
      </c>
      <c r="B310" s="151">
        <v>7309</v>
      </c>
      <c r="C310" s="152" t="s">
        <v>2906</v>
      </c>
      <c r="D310" s="152" t="str">
        <f t="shared" si="9"/>
        <v>CENTAR ZA PRUŽANJE USLUGA U ZAJEDNICI SPLIT (7309)</v>
      </c>
      <c r="E310" s="152" t="s">
        <v>2907</v>
      </c>
      <c r="F310" s="152" t="s">
        <v>353</v>
      </c>
      <c r="G310" s="153">
        <v>3133745</v>
      </c>
      <c r="H310" s="154" t="s">
        <v>2908</v>
      </c>
      <c r="J310" s="144"/>
    </row>
    <row r="311" spans="1:10" ht="15" customHeight="1">
      <c r="A311" s="150">
        <f t="shared" si="8"/>
        <v>308</v>
      </c>
      <c r="B311" s="151">
        <v>7106</v>
      </c>
      <c r="C311" s="152" t="s">
        <v>2909</v>
      </c>
      <c r="D311" s="152" t="str">
        <f t="shared" si="9"/>
        <v>CENTAR ZA PRUŽANJE USLUGA U ZAJEDNICI SVITANJE (7106)</v>
      </c>
      <c r="E311" s="152" t="s">
        <v>2910</v>
      </c>
      <c r="F311" s="152" t="s">
        <v>302</v>
      </c>
      <c r="G311" s="153">
        <v>3009971</v>
      </c>
      <c r="H311" s="154" t="s">
        <v>2911</v>
      </c>
      <c r="J311" s="144"/>
    </row>
    <row r="312" spans="1:10" ht="15" customHeight="1">
      <c r="A312" s="150">
        <f t="shared" si="8"/>
        <v>309</v>
      </c>
      <c r="B312" s="151">
        <v>7091</v>
      </c>
      <c r="C312" s="152" t="s">
        <v>2912</v>
      </c>
      <c r="D312" s="152" t="str">
        <f t="shared" si="9"/>
        <v>CENTAR ZA PRUŽANJE USLUGA U ZAJEDNICI VLADIMIR NAZOR (7091)</v>
      </c>
      <c r="E312" s="152" t="s">
        <v>2913</v>
      </c>
      <c r="F312" s="152" t="s">
        <v>506</v>
      </c>
      <c r="G312" s="153">
        <v>3123464</v>
      </c>
      <c r="H312" s="154" t="s">
        <v>2914</v>
      </c>
      <c r="J312" s="144"/>
    </row>
    <row r="313" spans="1:10" ht="15" customHeight="1">
      <c r="A313" s="150">
        <f t="shared" si="8"/>
        <v>310</v>
      </c>
      <c r="B313" s="151">
        <v>21801</v>
      </c>
      <c r="C313" s="152" t="s">
        <v>2915</v>
      </c>
      <c r="D313" s="152" t="str">
        <f t="shared" si="9"/>
        <v>CENTAR ZA REHABILITACIJU FRA ANTE SEKELEZ (21801)</v>
      </c>
      <c r="E313" s="152" t="s">
        <v>2916</v>
      </c>
      <c r="F313" s="152" t="s">
        <v>2917</v>
      </c>
      <c r="G313" s="153">
        <v>1284797</v>
      </c>
      <c r="H313" s="154" t="s">
        <v>2918</v>
      </c>
      <c r="J313" s="144"/>
    </row>
    <row r="314" spans="1:10" ht="15" customHeight="1">
      <c r="A314" s="150">
        <f t="shared" si="8"/>
        <v>311</v>
      </c>
      <c r="B314" s="151">
        <v>21797</v>
      </c>
      <c r="C314" s="152" t="s">
        <v>2919</v>
      </c>
      <c r="D314" s="152" t="str">
        <f t="shared" si="9"/>
        <v>CENTAR ZA REHABILITACIJU JOSIPOVAC (21797)</v>
      </c>
      <c r="E314" s="152" t="s">
        <v>2920</v>
      </c>
      <c r="F314" s="152" t="s">
        <v>2921</v>
      </c>
      <c r="G314" s="153">
        <v>1151703</v>
      </c>
      <c r="H314" s="154" t="s">
        <v>2922</v>
      </c>
      <c r="J314" s="144"/>
    </row>
    <row r="315" spans="1:10" ht="13">
      <c r="A315" s="150">
        <f t="shared" ref="A315:A378" si="10">+A314+1</f>
        <v>312</v>
      </c>
      <c r="B315" s="151">
        <v>45986</v>
      </c>
      <c r="C315" s="152" t="s">
        <v>2923</v>
      </c>
      <c r="D315" s="152" t="str">
        <f t="shared" si="9"/>
        <v>CENTAR ZA REHABILITACIJU KOMAREVO (45986)</v>
      </c>
      <c r="E315" s="152" t="s">
        <v>2924</v>
      </c>
      <c r="F315" s="152" t="s">
        <v>2925</v>
      </c>
      <c r="G315" s="153">
        <v>2506327</v>
      </c>
      <c r="H315" s="154" t="s">
        <v>2926</v>
      </c>
      <c r="J315" s="144"/>
    </row>
    <row r="316" spans="1:10" ht="15" customHeight="1">
      <c r="A316" s="150">
        <f t="shared" si="10"/>
        <v>313</v>
      </c>
      <c r="B316" s="151">
        <v>26555</v>
      </c>
      <c r="C316" s="152" t="s">
        <v>2927</v>
      </c>
      <c r="D316" s="152" t="str">
        <f t="shared" si="9"/>
        <v>CENTAR ZA REHABILITACIJU MALA TEREZIJA (26555)</v>
      </c>
      <c r="E316" s="152" t="s">
        <v>2928</v>
      </c>
      <c r="F316" s="152" t="s">
        <v>2929</v>
      </c>
      <c r="G316" s="153">
        <v>1738925</v>
      </c>
      <c r="H316" s="154" t="s">
        <v>2930</v>
      </c>
      <c r="J316" s="144"/>
    </row>
    <row r="317" spans="1:10" ht="15" customHeight="1">
      <c r="A317" s="150">
        <f t="shared" si="10"/>
        <v>314</v>
      </c>
      <c r="B317" s="151">
        <v>21810</v>
      </c>
      <c r="C317" s="152" t="s">
        <v>2931</v>
      </c>
      <c r="D317" s="152" t="str">
        <f t="shared" si="9"/>
        <v>CENTAR ZA REHABILITACIJU MIR (21810)</v>
      </c>
      <c r="E317" s="152" t="s">
        <v>2932</v>
      </c>
      <c r="F317" s="152" t="s">
        <v>2933</v>
      </c>
      <c r="G317" s="153">
        <v>1284789</v>
      </c>
      <c r="H317" s="154" t="s">
        <v>2934</v>
      </c>
      <c r="J317" s="144"/>
    </row>
    <row r="318" spans="1:10" ht="15" customHeight="1">
      <c r="A318" s="150">
        <f t="shared" si="10"/>
        <v>315</v>
      </c>
      <c r="B318" s="151">
        <v>7430</v>
      </c>
      <c r="C318" s="152" t="s">
        <v>2935</v>
      </c>
      <c r="D318" s="152" t="str">
        <f t="shared" si="9"/>
        <v>CENTAR ZA REHABILITACIJU PULA  (7430)</v>
      </c>
      <c r="E318" s="152" t="s">
        <v>2936</v>
      </c>
      <c r="F318" s="152" t="s">
        <v>299</v>
      </c>
      <c r="G318" s="153">
        <v>3549496</v>
      </c>
      <c r="H318" s="154" t="s">
        <v>2937</v>
      </c>
      <c r="J318" s="144"/>
    </row>
    <row r="319" spans="1:10" ht="15" customHeight="1">
      <c r="A319" s="150">
        <f t="shared" si="10"/>
        <v>316</v>
      </c>
      <c r="B319" s="151">
        <v>7384</v>
      </c>
      <c r="C319" s="152" t="s">
        <v>2938</v>
      </c>
      <c r="D319" s="152" t="str">
        <f t="shared" si="9"/>
        <v>CENTAR ZA REHABILITACIJU RIJEKA (7384)</v>
      </c>
      <c r="E319" s="152" t="s">
        <v>2939</v>
      </c>
      <c r="F319" s="152" t="s">
        <v>313</v>
      </c>
      <c r="G319" s="153">
        <v>3417778</v>
      </c>
      <c r="H319" s="154" t="s">
        <v>2940</v>
      </c>
      <c r="J319" s="144"/>
    </row>
    <row r="320" spans="1:10" ht="15" customHeight="1">
      <c r="A320" s="150">
        <f t="shared" si="10"/>
        <v>317</v>
      </c>
      <c r="B320" s="151">
        <v>21789</v>
      </c>
      <c r="C320" s="152" t="s">
        <v>2941</v>
      </c>
      <c r="D320" s="152" t="str">
        <f t="shared" si="9"/>
        <v>CENTAR ZA REHABILITACIJU SAMARITANAC SPLIT (21789)</v>
      </c>
      <c r="E320" s="152" t="s">
        <v>2942</v>
      </c>
      <c r="F320" s="152" t="s">
        <v>353</v>
      </c>
      <c r="G320" s="153">
        <v>1140370</v>
      </c>
      <c r="H320" s="154" t="s">
        <v>2943</v>
      </c>
      <c r="J320" s="144"/>
    </row>
    <row r="321" spans="1:10" ht="15" customHeight="1">
      <c r="A321" s="150">
        <f t="shared" si="10"/>
        <v>318</v>
      </c>
      <c r="B321" s="151">
        <v>7413</v>
      </c>
      <c r="C321" s="152" t="s">
        <v>2944</v>
      </c>
      <c r="D321" s="152" t="str">
        <f t="shared" si="9"/>
        <v>CENTAR ZA REHABILITACIJU STANČIĆ (7413)</v>
      </c>
      <c r="E321" s="152" t="s">
        <v>2945</v>
      </c>
      <c r="F321" s="152" t="s">
        <v>2946</v>
      </c>
      <c r="G321" s="153">
        <v>3348431</v>
      </c>
      <c r="H321" s="154" t="s">
        <v>2947</v>
      </c>
      <c r="J321" s="144"/>
    </row>
    <row r="322" spans="1:10" ht="15" customHeight="1">
      <c r="A322" s="150">
        <f t="shared" si="10"/>
        <v>319</v>
      </c>
      <c r="B322" s="151">
        <v>7341</v>
      </c>
      <c r="C322" s="152" t="s">
        <v>2948</v>
      </c>
      <c r="D322" s="152" t="str">
        <f t="shared" si="9"/>
        <v>CENTAR ZA REHABILITACIJU SVETI FILIP I JAKOV (7341)</v>
      </c>
      <c r="E322" s="152" t="s">
        <v>2949</v>
      </c>
      <c r="F322" s="152" t="s">
        <v>2950</v>
      </c>
      <c r="G322" s="153">
        <v>3334392</v>
      </c>
      <c r="H322" s="154" t="s">
        <v>2951</v>
      </c>
      <c r="J322" s="144"/>
    </row>
    <row r="323" spans="1:10" ht="15" customHeight="1">
      <c r="A323" s="150">
        <f t="shared" si="10"/>
        <v>320</v>
      </c>
      <c r="B323" s="151">
        <v>7464</v>
      </c>
      <c r="C323" s="152" t="s">
        <v>2952</v>
      </c>
      <c r="D323" s="152" t="str">
        <f t="shared" si="9"/>
        <v>CENTAR ZA REHABILITACIJU ZAGREB (7464)</v>
      </c>
      <c r="E323" s="152" t="s">
        <v>2953</v>
      </c>
      <c r="F323" s="152" t="s">
        <v>268</v>
      </c>
      <c r="G323" s="153">
        <v>3256251</v>
      </c>
      <c r="H323" s="154" t="s">
        <v>2954</v>
      </c>
      <c r="J323" s="144"/>
    </row>
    <row r="324" spans="1:10" ht="15" customHeight="1">
      <c r="A324" s="150">
        <f t="shared" si="10"/>
        <v>321</v>
      </c>
      <c r="B324" s="151">
        <v>6187</v>
      </c>
      <c r="C324" s="152" t="s">
        <v>2955</v>
      </c>
      <c r="D324" s="152" t="str">
        <f t="shared" ref="D324:D387" si="11">C324&amp;" ("&amp;B324&amp;")"</f>
        <v>CENTAR ZA SOCIJALNU SKRB BELI MANASTIR (6187)</v>
      </c>
      <c r="E324" s="152" t="s">
        <v>2956</v>
      </c>
      <c r="F324" s="152" t="s">
        <v>2957</v>
      </c>
      <c r="G324" s="153">
        <v>2872692</v>
      </c>
      <c r="H324" s="154" t="s">
        <v>2958</v>
      </c>
      <c r="J324" s="144"/>
    </row>
    <row r="325" spans="1:10" ht="15" customHeight="1">
      <c r="A325" s="150">
        <f t="shared" si="10"/>
        <v>322</v>
      </c>
      <c r="B325" s="151">
        <v>6195</v>
      </c>
      <c r="C325" s="152" t="s">
        <v>2959</v>
      </c>
      <c r="D325" s="152" t="str">
        <f t="shared" si="11"/>
        <v>CENTAR ZA SOCIJALNU SKRB BENKOVAC (6195)</v>
      </c>
      <c r="E325" s="152" t="s">
        <v>2960</v>
      </c>
      <c r="F325" s="152" t="s">
        <v>2961</v>
      </c>
      <c r="G325" s="153">
        <v>2884321</v>
      </c>
      <c r="H325" s="154" t="s">
        <v>2962</v>
      </c>
      <c r="J325" s="144"/>
    </row>
    <row r="326" spans="1:10" ht="15" customHeight="1">
      <c r="A326" s="150">
        <f t="shared" si="10"/>
        <v>323</v>
      </c>
      <c r="B326" s="151">
        <v>6200</v>
      </c>
      <c r="C326" s="152" t="s">
        <v>2963</v>
      </c>
      <c r="D326" s="152" t="str">
        <f t="shared" si="11"/>
        <v>CENTAR ZA SOCIJALNU SKRB BIOGRAD NA MORU  (6200)</v>
      </c>
      <c r="E326" s="152" t="s">
        <v>2964</v>
      </c>
      <c r="F326" s="152" t="s">
        <v>2965</v>
      </c>
      <c r="G326" s="153">
        <v>2884330</v>
      </c>
      <c r="H326" s="154" t="s">
        <v>2966</v>
      </c>
      <c r="J326" s="144"/>
    </row>
    <row r="327" spans="1:10" ht="15" customHeight="1">
      <c r="A327" s="150">
        <f t="shared" si="10"/>
        <v>324</v>
      </c>
      <c r="B327" s="151">
        <v>6218</v>
      </c>
      <c r="C327" s="152" t="s">
        <v>2967</v>
      </c>
      <c r="D327" s="152" t="str">
        <f t="shared" si="11"/>
        <v>CENTAR ZA SOCIJALNU SKRB BJELOVAR (6218)</v>
      </c>
      <c r="E327" s="152" t="s">
        <v>2968</v>
      </c>
      <c r="F327" s="152" t="s">
        <v>2460</v>
      </c>
      <c r="G327" s="153">
        <v>2873761</v>
      </c>
      <c r="H327" s="154" t="s">
        <v>2969</v>
      </c>
      <c r="J327" s="144"/>
    </row>
    <row r="328" spans="1:10" ht="15" customHeight="1">
      <c r="A328" s="150">
        <f t="shared" si="10"/>
        <v>325</v>
      </c>
      <c r="B328" s="151">
        <v>6226</v>
      </c>
      <c r="C328" s="152" t="s">
        <v>2970</v>
      </c>
      <c r="D328" s="152" t="str">
        <f t="shared" si="11"/>
        <v>CENTAR ZA SOCIJALNU SKRB BRAČ - SUPETAR (6226)</v>
      </c>
      <c r="E328" s="152" t="s">
        <v>2971</v>
      </c>
      <c r="F328" s="152" t="s">
        <v>2972</v>
      </c>
      <c r="G328" s="153">
        <v>2882736</v>
      </c>
      <c r="H328" s="154" t="s">
        <v>2973</v>
      </c>
      <c r="J328" s="144"/>
    </row>
    <row r="329" spans="1:10" ht="15" customHeight="1">
      <c r="A329" s="150">
        <f t="shared" si="10"/>
        <v>326</v>
      </c>
      <c r="B329" s="151">
        <v>6234</v>
      </c>
      <c r="C329" s="152" t="s">
        <v>2974</v>
      </c>
      <c r="D329" s="152" t="str">
        <f t="shared" si="11"/>
        <v>CENTAR ZA SOCIJALNU SKRB BUJE, CENTRO DI ASSISTENZA SOCIALE DI BUIE (6234)</v>
      </c>
      <c r="E329" s="152" t="s">
        <v>2975</v>
      </c>
      <c r="F329" s="152" t="s">
        <v>2976</v>
      </c>
      <c r="G329" s="153">
        <v>2883341</v>
      </c>
      <c r="H329" s="154" t="s">
        <v>2977</v>
      </c>
      <c r="J329" s="144"/>
    </row>
    <row r="330" spans="1:10" ht="15" customHeight="1">
      <c r="A330" s="150">
        <f t="shared" si="10"/>
        <v>327</v>
      </c>
      <c r="B330" s="151">
        <v>6541</v>
      </c>
      <c r="C330" s="152" t="s">
        <v>2978</v>
      </c>
      <c r="D330" s="152" t="str">
        <f t="shared" si="11"/>
        <v>CENTAR ZA SOCIJALNU SKRB CRES-LOŠINJ (6541)</v>
      </c>
      <c r="E330" s="152" t="s">
        <v>2979</v>
      </c>
      <c r="F330" s="152" t="s">
        <v>2980</v>
      </c>
      <c r="G330" s="153">
        <v>2883708</v>
      </c>
      <c r="H330" s="154" t="s">
        <v>2981</v>
      </c>
      <c r="J330" s="144"/>
    </row>
    <row r="331" spans="1:10" ht="15" customHeight="1">
      <c r="A331" s="150">
        <f t="shared" si="10"/>
        <v>328</v>
      </c>
      <c r="B331" s="151">
        <v>6242</v>
      </c>
      <c r="C331" s="152" t="s">
        <v>2982</v>
      </c>
      <c r="D331" s="152" t="str">
        <f t="shared" si="11"/>
        <v>CENTAR ZA SOCIJALNU SKRB CRIKVENICA (6242)</v>
      </c>
      <c r="E331" s="152" t="s">
        <v>2983</v>
      </c>
      <c r="F331" s="152" t="s">
        <v>2984</v>
      </c>
      <c r="G331" s="153">
        <v>2883694</v>
      </c>
      <c r="H331" s="154" t="s">
        <v>2985</v>
      </c>
      <c r="J331" s="144"/>
    </row>
    <row r="332" spans="1:10" ht="15" customHeight="1">
      <c r="A332" s="150">
        <f t="shared" si="10"/>
        <v>329</v>
      </c>
      <c r="B332" s="151">
        <v>6259</v>
      </c>
      <c r="C332" s="152" t="s">
        <v>2986</v>
      </c>
      <c r="D332" s="152" t="str">
        <f t="shared" si="11"/>
        <v>CENTAR ZA SOCIJALNU SKRB ČAKOVEC  (6259)</v>
      </c>
      <c r="E332" s="152" t="s">
        <v>2987</v>
      </c>
      <c r="F332" s="152" t="s">
        <v>487</v>
      </c>
      <c r="G332" s="153">
        <v>2874687</v>
      </c>
      <c r="H332" s="154" t="s">
        <v>2988</v>
      </c>
      <c r="J332" s="144"/>
    </row>
    <row r="333" spans="1:10" ht="15" customHeight="1">
      <c r="A333" s="150">
        <f t="shared" si="10"/>
        <v>330</v>
      </c>
      <c r="B333" s="151">
        <v>6267</v>
      </c>
      <c r="C333" s="152" t="s">
        <v>2989</v>
      </c>
      <c r="D333" s="152" t="str">
        <f t="shared" si="11"/>
        <v>CENTAR ZA SOCIJALNU SKRB ČAZMA  (6267)</v>
      </c>
      <c r="E333" s="152" t="s">
        <v>2990</v>
      </c>
      <c r="F333" s="152" t="s">
        <v>2991</v>
      </c>
      <c r="G333" s="153">
        <v>2873788</v>
      </c>
      <c r="H333" s="154" t="s">
        <v>2992</v>
      </c>
      <c r="J333" s="144"/>
    </row>
    <row r="334" spans="1:10" ht="15" customHeight="1">
      <c r="A334" s="150">
        <f t="shared" si="10"/>
        <v>331</v>
      </c>
      <c r="B334" s="151">
        <v>6275</v>
      </c>
      <c r="C334" s="152" t="s">
        <v>2993</v>
      </c>
      <c r="D334" s="152" t="str">
        <f t="shared" si="11"/>
        <v>CENTAR ZA SOCIJALNU SKRB DARUVAR  (6275)</v>
      </c>
      <c r="E334" s="152" t="s">
        <v>2994</v>
      </c>
      <c r="F334" s="152" t="s">
        <v>2845</v>
      </c>
      <c r="G334" s="153">
        <v>2873796</v>
      </c>
      <c r="H334" s="154" t="s">
        <v>2995</v>
      </c>
      <c r="J334" s="144"/>
    </row>
    <row r="335" spans="1:10" ht="15" customHeight="1">
      <c r="A335" s="150">
        <f t="shared" si="10"/>
        <v>332</v>
      </c>
      <c r="B335" s="151">
        <v>6291</v>
      </c>
      <c r="C335" s="152" t="s">
        <v>2996</v>
      </c>
      <c r="D335" s="152" t="str">
        <f t="shared" si="11"/>
        <v>CENTAR ZA SOCIJALNU SKRB DONJA STUBICA  (6291)</v>
      </c>
      <c r="E335" s="152" t="s">
        <v>2997</v>
      </c>
      <c r="F335" s="152" t="s">
        <v>2998</v>
      </c>
      <c r="G335" s="153">
        <v>2877457</v>
      </c>
      <c r="H335" s="154" t="s">
        <v>2999</v>
      </c>
      <c r="J335" s="144"/>
    </row>
    <row r="336" spans="1:10" ht="15" customHeight="1">
      <c r="A336" s="150">
        <f t="shared" si="10"/>
        <v>333</v>
      </c>
      <c r="B336" s="151">
        <v>6306</v>
      </c>
      <c r="C336" s="152" t="s">
        <v>3000</v>
      </c>
      <c r="D336" s="152" t="str">
        <f t="shared" si="11"/>
        <v>CENTAR ZA SOCIJALNU SKRB DONJI MIHOLJAC (6306)</v>
      </c>
      <c r="E336" s="152" t="s">
        <v>3001</v>
      </c>
      <c r="F336" s="152" t="s">
        <v>3002</v>
      </c>
      <c r="G336" s="153">
        <v>2872722</v>
      </c>
      <c r="H336" s="154" t="s">
        <v>3003</v>
      </c>
      <c r="J336" s="144"/>
    </row>
    <row r="337" spans="1:10" ht="15" customHeight="1">
      <c r="A337" s="150">
        <f t="shared" si="10"/>
        <v>334</v>
      </c>
      <c r="B337" s="151">
        <v>21692</v>
      </c>
      <c r="C337" s="152" t="s">
        <v>3004</v>
      </c>
      <c r="D337" s="152" t="str">
        <f t="shared" si="11"/>
        <v>CENTAR ZA SOCIJALNU SKRB DRNIŠ (21692)</v>
      </c>
      <c r="E337" s="152" t="s">
        <v>3005</v>
      </c>
      <c r="F337" s="152" t="s">
        <v>3006</v>
      </c>
      <c r="G337" s="153">
        <v>2882027</v>
      </c>
      <c r="H337" s="154" t="s">
        <v>3007</v>
      </c>
      <c r="J337" s="144"/>
    </row>
    <row r="338" spans="1:10" ht="15" customHeight="1">
      <c r="A338" s="150">
        <f t="shared" si="10"/>
        <v>335</v>
      </c>
      <c r="B338" s="151">
        <v>6314</v>
      </c>
      <c r="C338" s="152" t="s">
        <v>3008</v>
      </c>
      <c r="D338" s="152" t="str">
        <f t="shared" si="11"/>
        <v>CENTAR ZA SOCIJALNU SKRB DUBROVNIK (6314)</v>
      </c>
      <c r="E338" s="152" t="s">
        <v>3009</v>
      </c>
      <c r="F338" s="152" t="s">
        <v>306</v>
      </c>
      <c r="G338" s="153">
        <v>2882302</v>
      </c>
      <c r="H338" s="154" t="s">
        <v>3010</v>
      </c>
      <c r="J338" s="144"/>
    </row>
    <row r="339" spans="1:10" ht="15" customHeight="1">
      <c r="A339" s="150">
        <f t="shared" si="10"/>
        <v>336</v>
      </c>
      <c r="B339" s="151">
        <v>6322</v>
      </c>
      <c r="C339" s="152" t="s">
        <v>3011</v>
      </c>
      <c r="D339" s="152" t="str">
        <f t="shared" si="11"/>
        <v>CENTAR ZA SOCIJALNU SKRB DUGA RESA (6322)</v>
      </c>
      <c r="E339" s="152" t="s">
        <v>3012</v>
      </c>
      <c r="F339" s="152" t="s">
        <v>3013</v>
      </c>
      <c r="G339" s="153">
        <v>2883015</v>
      </c>
      <c r="H339" s="154" t="s">
        <v>3014</v>
      </c>
      <c r="J339" s="144"/>
    </row>
    <row r="340" spans="1:10" ht="15" customHeight="1">
      <c r="A340" s="150">
        <f t="shared" si="10"/>
        <v>337</v>
      </c>
      <c r="B340" s="151">
        <v>6339</v>
      </c>
      <c r="C340" s="152" t="s">
        <v>3015</v>
      </c>
      <c r="D340" s="152" t="str">
        <f t="shared" si="11"/>
        <v>CENTAR ZA SOCIJALNU SKRB DUGO SELO (6339)</v>
      </c>
      <c r="E340" s="152" t="s">
        <v>3016</v>
      </c>
      <c r="F340" s="152" t="s">
        <v>3017</v>
      </c>
      <c r="G340" s="153">
        <v>2873125</v>
      </c>
      <c r="H340" s="154" t="s">
        <v>3018</v>
      </c>
      <c r="J340" s="144"/>
    </row>
    <row r="341" spans="1:10" ht="15" customHeight="1">
      <c r="A341" s="150">
        <f t="shared" si="10"/>
        <v>338</v>
      </c>
      <c r="B341" s="151">
        <v>6347</v>
      </c>
      <c r="C341" s="152" t="s">
        <v>3019</v>
      </c>
      <c r="D341" s="152" t="str">
        <f t="shared" si="11"/>
        <v>CENTAR ZA SOCIJALNU SKRB ĐAKOVO (6347)</v>
      </c>
      <c r="E341" s="152" t="s">
        <v>3020</v>
      </c>
      <c r="F341" s="152" t="s">
        <v>292</v>
      </c>
      <c r="G341" s="153">
        <v>2872706</v>
      </c>
      <c r="H341" s="154" t="s">
        <v>3021</v>
      </c>
      <c r="J341" s="144"/>
    </row>
    <row r="342" spans="1:10" ht="15" customHeight="1">
      <c r="A342" s="150">
        <f t="shared" si="10"/>
        <v>339</v>
      </c>
      <c r="B342" s="151">
        <v>6355</v>
      </c>
      <c r="C342" s="152" t="s">
        <v>3022</v>
      </c>
      <c r="D342" s="152" t="str">
        <f t="shared" si="11"/>
        <v>CENTAR ZA SOCIJALNU SKRB ĐURĐEVAC (6355)</v>
      </c>
      <c r="E342" s="152" t="s">
        <v>3023</v>
      </c>
      <c r="F342" s="152" t="s">
        <v>3024</v>
      </c>
      <c r="G342" s="153">
        <v>2873397</v>
      </c>
      <c r="H342" s="154" t="s">
        <v>3025</v>
      </c>
      <c r="J342" s="144"/>
    </row>
    <row r="343" spans="1:10" ht="15" customHeight="1">
      <c r="A343" s="150">
        <f t="shared" si="10"/>
        <v>340</v>
      </c>
      <c r="B343" s="151">
        <v>6363</v>
      </c>
      <c r="C343" s="152" t="s">
        <v>3026</v>
      </c>
      <c r="D343" s="152" t="str">
        <f t="shared" si="11"/>
        <v>CENTAR ZA SOCIJALNU SKRB GAREŠNICA  (6363)</v>
      </c>
      <c r="E343" s="152" t="s">
        <v>3027</v>
      </c>
      <c r="F343" s="152" t="s">
        <v>3028</v>
      </c>
      <c r="G343" s="153">
        <v>2873770</v>
      </c>
      <c r="H343" s="154" t="s">
        <v>3029</v>
      </c>
      <c r="J343" s="144"/>
    </row>
    <row r="344" spans="1:10" ht="15" customHeight="1">
      <c r="A344" s="150">
        <f t="shared" si="10"/>
        <v>341</v>
      </c>
      <c r="B344" s="151">
        <v>21713</v>
      </c>
      <c r="C344" s="152" t="s">
        <v>3030</v>
      </c>
      <c r="D344" s="152" t="str">
        <f t="shared" si="11"/>
        <v>CENTAR ZA SOCIJALNU SKRB GLINA (21713)</v>
      </c>
      <c r="E344" s="152" t="s">
        <v>3031</v>
      </c>
      <c r="F344" s="152" t="s">
        <v>3032</v>
      </c>
      <c r="G344" s="153">
        <v>2883295</v>
      </c>
      <c r="H344" s="154" t="s">
        <v>3033</v>
      </c>
      <c r="J344" s="144"/>
    </row>
    <row r="345" spans="1:10" ht="15" customHeight="1">
      <c r="A345" s="150">
        <f t="shared" si="10"/>
        <v>342</v>
      </c>
      <c r="B345" s="151">
        <v>6371</v>
      </c>
      <c r="C345" s="152" t="s">
        <v>3034</v>
      </c>
      <c r="D345" s="152" t="str">
        <f t="shared" si="11"/>
        <v>CENTAR ZA SOCIJALNU SKRB GOSPIĆ (6371)</v>
      </c>
      <c r="E345" s="152" t="s">
        <v>3035</v>
      </c>
      <c r="F345" s="152" t="s">
        <v>502</v>
      </c>
      <c r="G345" s="153">
        <v>2883643</v>
      </c>
      <c r="H345" s="154" t="s">
        <v>3036</v>
      </c>
      <c r="J345" s="144"/>
    </row>
    <row r="346" spans="1:10" ht="15" customHeight="1">
      <c r="A346" s="150">
        <f t="shared" si="10"/>
        <v>343</v>
      </c>
      <c r="B346" s="151">
        <v>50032</v>
      </c>
      <c r="C346" s="152" t="s">
        <v>3037</v>
      </c>
      <c r="D346" s="152" t="str">
        <f t="shared" si="11"/>
        <v>CENTAR ZA SOCIJALNU SKRB GRUBIŠNO POLJE (50032)</v>
      </c>
      <c r="E346" s="152" t="s">
        <v>3038</v>
      </c>
      <c r="F346" s="152" t="s">
        <v>3039</v>
      </c>
      <c r="G346" s="153">
        <v>4840836</v>
      </c>
      <c r="H346" s="154" t="s">
        <v>3040</v>
      </c>
      <c r="J346" s="144"/>
    </row>
    <row r="347" spans="1:10" ht="26">
      <c r="A347" s="150">
        <f t="shared" si="10"/>
        <v>344</v>
      </c>
      <c r="B347" s="151">
        <v>21748</v>
      </c>
      <c r="C347" s="152" t="s">
        <v>3041</v>
      </c>
      <c r="D347" s="152" t="str">
        <f t="shared" si="11"/>
        <v>CENTAR ZA SOCIJALNU SKRB HRVATSKA KOSTAJNICA (21748)</v>
      </c>
      <c r="E347" s="152" t="s">
        <v>3042</v>
      </c>
      <c r="F347" s="152" t="s">
        <v>3043</v>
      </c>
      <c r="G347" s="153">
        <v>2883287</v>
      </c>
      <c r="H347" s="154" t="s">
        <v>3044</v>
      </c>
      <c r="J347" s="144"/>
    </row>
    <row r="348" spans="1:10" ht="15" customHeight="1">
      <c r="A348" s="150">
        <f t="shared" si="10"/>
        <v>345</v>
      </c>
      <c r="B348" s="151">
        <v>6398</v>
      </c>
      <c r="C348" s="152" t="s">
        <v>3045</v>
      </c>
      <c r="D348" s="152" t="str">
        <f t="shared" si="11"/>
        <v>CENTAR ZA SOCIJALNU SKRB IMOTSKI (6398)</v>
      </c>
      <c r="E348" s="152" t="s">
        <v>3046</v>
      </c>
      <c r="F348" s="152" t="s">
        <v>3047</v>
      </c>
      <c r="G348" s="153">
        <v>2882698</v>
      </c>
      <c r="H348" s="154" t="s">
        <v>3048</v>
      </c>
      <c r="J348" s="144"/>
    </row>
    <row r="349" spans="1:10" ht="15" customHeight="1">
      <c r="A349" s="150">
        <f t="shared" si="10"/>
        <v>346</v>
      </c>
      <c r="B349" s="151">
        <v>6402</v>
      </c>
      <c r="C349" s="152" t="s">
        <v>3049</v>
      </c>
      <c r="D349" s="152" t="str">
        <f t="shared" si="11"/>
        <v>CENTAR ZA SOCIJALNU SKRB IVANEC (6402)</v>
      </c>
      <c r="E349" s="152" t="s">
        <v>3050</v>
      </c>
      <c r="F349" s="152" t="s">
        <v>3051</v>
      </c>
      <c r="G349" s="153">
        <v>2872641</v>
      </c>
      <c r="H349" s="154" t="s">
        <v>3052</v>
      </c>
      <c r="J349" s="144"/>
    </row>
    <row r="350" spans="1:10" ht="15" customHeight="1">
      <c r="A350" s="150">
        <f t="shared" si="10"/>
        <v>347</v>
      </c>
      <c r="B350" s="151">
        <v>6419</v>
      </c>
      <c r="C350" s="152" t="s">
        <v>3053</v>
      </c>
      <c r="D350" s="152" t="str">
        <f t="shared" si="11"/>
        <v>CENTAR ZA SOCIJALNU SKRB IVANIĆ GRAD (6419)</v>
      </c>
      <c r="E350" s="152" t="s">
        <v>3054</v>
      </c>
      <c r="F350" s="152" t="s">
        <v>3055</v>
      </c>
      <c r="G350" s="153">
        <v>2873079</v>
      </c>
      <c r="H350" s="154" t="s">
        <v>3056</v>
      </c>
      <c r="J350" s="144"/>
    </row>
    <row r="351" spans="1:10" ht="15" customHeight="1">
      <c r="A351" s="150">
        <f t="shared" si="10"/>
        <v>348</v>
      </c>
      <c r="B351" s="151">
        <v>6427</v>
      </c>
      <c r="C351" s="152" t="s">
        <v>3057</v>
      </c>
      <c r="D351" s="152" t="str">
        <f t="shared" si="11"/>
        <v>CENTAR ZA SOCIJALNU SKRB JASTREBARSKO (6427)</v>
      </c>
      <c r="E351" s="152" t="s">
        <v>3058</v>
      </c>
      <c r="F351" s="152" t="s">
        <v>597</v>
      </c>
      <c r="G351" s="153">
        <v>2873087</v>
      </c>
      <c r="H351" s="154" t="s">
        <v>3059</v>
      </c>
      <c r="J351" s="144"/>
    </row>
    <row r="352" spans="1:10" ht="15" customHeight="1">
      <c r="A352" s="150">
        <f t="shared" si="10"/>
        <v>349</v>
      </c>
      <c r="B352" s="151">
        <v>6435</v>
      </c>
      <c r="C352" s="152" t="s">
        <v>3060</v>
      </c>
      <c r="D352" s="152" t="str">
        <f t="shared" si="11"/>
        <v>CENTAR ZA SOCIJALNU SKRB KARLOVAC (6435)</v>
      </c>
      <c r="E352" s="152" t="s">
        <v>3061</v>
      </c>
      <c r="F352" s="152" t="s">
        <v>506</v>
      </c>
      <c r="G352" s="153">
        <v>2882981</v>
      </c>
      <c r="H352" s="154" t="s">
        <v>3062</v>
      </c>
      <c r="J352" s="144"/>
    </row>
    <row r="353" spans="1:10" ht="15" customHeight="1">
      <c r="A353" s="150">
        <f t="shared" si="10"/>
        <v>350</v>
      </c>
      <c r="B353" s="151">
        <v>21730</v>
      </c>
      <c r="C353" s="152" t="s">
        <v>3063</v>
      </c>
      <c r="D353" s="152" t="str">
        <f t="shared" si="11"/>
        <v>CENTAR ZA SOCIJALNU SKRB KNIN (21730)</v>
      </c>
      <c r="E353" s="152" t="s">
        <v>3064</v>
      </c>
      <c r="F353" s="152" t="s">
        <v>498</v>
      </c>
      <c r="G353" s="153">
        <v>2882035</v>
      </c>
      <c r="H353" s="154" t="s">
        <v>3065</v>
      </c>
      <c r="J353" s="144"/>
    </row>
    <row r="354" spans="1:10" ht="15" customHeight="1">
      <c r="A354" s="150">
        <f t="shared" si="10"/>
        <v>351</v>
      </c>
      <c r="B354" s="151">
        <v>6451</v>
      </c>
      <c r="C354" s="152" t="s">
        <v>3066</v>
      </c>
      <c r="D354" s="152" t="str">
        <f t="shared" si="11"/>
        <v>CENTAR ZA SOCIJALNU SKRB KOPRIVNICA (6451)</v>
      </c>
      <c r="E354" s="152" t="s">
        <v>3067</v>
      </c>
      <c r="F354" s="152" t="s">
        <v>302</v>
      </c>
      <c r="G354" s="153">
        <v>2873290</v>
      </c>
      <c r="H354" s="154" t="s">
        <v>3068</v>
      </c>
      <c r="J354" s="144"/>
    </row>
    <row r="355" spans="1:10" ht="15" customHeight="1">
      <c r="A355" s="150">
        <f t="shared" si="10"/>
        <v>352</v>
      </c>
      <c r="B355" s="151">
        <v>6460</v>
      </c>
      <c r="C355" s="152" t="s">
        <v>3069</v>
      </c>
      <c r="D355" s="152" t="str">
        <f t="shared" si="11"/>
        <v>CENTAR ZA SOCIJALNU SKRB KORČULA (6460)</v>
      </c>
      <c r="E355" s="152" t="s">
        <v>3070</v>
      </c>
      <c r="F355" s="152" t="s">
        <v>3071</v>
      </c>
      <c r="G355" s="153">
        <v>2882329</v>
      </c>
      <c r="H355" s="154" t="s">
        <v>3072</v>
      </c>
      <c r="J355" s="144"/>
    </row>
    <row r="356" spans="1:10" ht="15" customHeight="1">
      <c r="A356" s="150">
        <f t="shared" si="10"/>
        <v>353</v>
      </c>
      <c r="B356" s="151">
        <v>6478</v>
      </c>
      <c r="C356" s="152" t="s">
        <v>3073</v>
      </c>
      <c r="D356" s="152" t="str">
        <f t="shared" si="11"/>
        <v>CENTAR ZA SOCIJALNU SKRB KRAPINA (6478)</v>
      </c>
      <c r="E356" s="152" t="s">
        <v>3074</v>
      </c>
      <c r="F356" s="152" t="s">
        <v>1287</v>
      </c>
      <c r="G356" s="153">
        <v>2877465</v>
      </c>
      <c r="H356" s="154" t="s">
        <v>3075</v>
      </c>
      <c r="J356" s="144"/>
    </row>
    <row r="357" spans="1:10" ht="15" customHeight="1">
      <c r="A357" s="150">
        <f t="shared" si="10"/>
        <v>354</v>
      </c>
      <c r="B357" s="151">
        <v>6486</v>
      </c>
      <c r="C357" s="152" t="s">
        <v>3076</v>
      </c>
      <c r="D357" s="152" t="str">
        <f t="shared" si="11"/>
        <v>CENTAR ZA SOCIJALNU SKRB KRIŽEVCI (6486)</v>
      </c>
      <c r="E357" s="152" t="s">
        <v>3077</v>
      </c>
      <c r="F357" s="152" t="s">
        <v>524</v>
      </c>
      <c r="G357" s="153">
        <v>2873281</v>
      </c>
      <c r="H357" s="154" t="s">
        <v>3078</v>
      </c>
      <c r="J357" s="144"/>
    </row>
    <row r="358" spans="1:10" ht="15" customHeight="1">
      <c r="A358" s="150">
        <f t="shared" si="10"/>
        <v>355</v>
      </c>
      <c r="B358" s="151">
        <v>6494</v>
      </c>
      <c r="C358" s="152" t="s">
        <v>3079</v>
      </c>
      <c r="D358" s="152" t="str">
        <f t="shared" si="11"/>
        <v>CENTAR ZA SOCIJALNU SKRB KRK (6494)</v>
      </c>
      <c r="E358" s="152" t="s">
        <v>3080</v>
      </c>
      <c r="F358" s="152" t="s">
        <v>3081</v>
      </c>
      <c r="G358" s="153">
        <v>2883724</v>
      </c>
      <c r="H358" s="154" t="s">
        <v>3082</v>
      </c>
      <c r="J358" s="144"/>
    </row>
    <row r="359" spans="1:10" ht="15" customHeight="1">
      <c r="A359" s="150">
        <f t="shared" si="10"/>
        <v>356</v>
      </c>
      <c r="B359" s="151">
        <v>6509</v>
      </c>
      <c r="C359" s="152" t="s">
        <v>3083</v>
      </c>
      <c r="D359" s="152" t="str">
        <f t="shared" si="11"/>
        <v>CENTAR ZA SOCIJALNU SKRB KUTINA (6509)</v>
      </c>
      <c r="E359" s="152" t="s">
        <v>3084</v>
      </c>
      <c r="F359" s="152" t="s">
        <v>3085</v>
      </c>
      <c r="G359" s="153">
        <v>2883252</v>
      </c>
      <c r="H359" s="154" t="s">
        <v>3086</v>
      </c>
      <c r="J359" s="144"/>
    </row>
    <row r="360" spans="1:10" ht="15" customHeight="1">
      <c r="A360" s="150">
        <f t="shared" si="10"/>
        <v>357</v>
      </c>
      <c r="B360" s="151">
        <v>6517</v>
      </c>
      <c r="C360" s="152" t="s">
        <v>3087</v>
      </c>
      <c r="D360" s="152" t="str">
        <f t="shared" si="11"/>
        <v>CENTAR ZA SOCIJALNU SKRB LABIN (6517)</v>
      </c>
      <c r="E360" s="152" t="s">
        <v>3088</v>
      </c>
      <c r="F360" s="152" t="s">
        <v>3089</v>
      </c>
      <c r="G360" s="153">
        <v>2883368</v>
      </c>
      <c r="H360" s="154" t="s">
        <v>3090</v>
      </c>
      <c r="J360" s="144"/>
    </row>
    <row r="361" spans="1:10" ht="15" customHeight="1">
      <c r="A361" s="150">
        <f t="shared" si="10"/>
        <v>358</v>
      </c>
      <c r="B361" s="151">
        <v>6525</v>
      </c>
      <c r="C361" s="152" t="s">
        <v>3091</v>
      </c>
      <c r="D361" s="152" t="str">
        <f t="shared" si="11"/>
        <v>CENTAR ZA SOCIJALNU SKRB LUDBREG (6525)</v>
      </c>
      <c r="E361" s="152" t="s">
        <v>3092</v>
      </c>
      <c r="F361" s="152" t="s">
        <v>3093</v>
      </c>
      <c r="G361" s="153">
        <v>2872633</v>
      </c>
      <c r="H361" s="154" t="s">
        <v>3094</v>
      </c>
      <c r="J361" s="144"/>
    </row>
    <row r="362" spans="1:10" ht="15" customHeight="1">
      <c r="A362" s="150">
        <f t="shared" si="10"/>
        <v>359</v>
      </c>
      <c r="B362" s="151">
        <v>6533</v>
      </c>
      <c r="C362" s="152" t="s">
        <v>3095</v>
      </c>
      <c r="D362" s="152" t="str">
        <f t="shared" si="11"/>
        <v>CENTAR ZA SOCIJALNU SKRB MAKARSKA (6533)</v>
      </c>
      <c r="E362" s="152" t="s">
        <v>3096</v>
      </c>
      <c r="F362" s="152" t="s">
        <v>2743</v>
      </c>
      <c r="G362" s="153">
        <v>2882744</v>
      </c>
      <c r="H362" s="154" t="s">
        <v>3097</v>
      </c>
      <c r="J362" s="144"/>
    </row>
    <row r="363" spans="1:10" ht="15" customHeight="1">
      <c r="A363" s="150">
        <f t="shared" si="10"/>
        <v>360</v>
      </c>
      <c r="B363" s="151">
        <v>6550</v>
      </c>
      <c r="C363" s="152" t="s">
        <v>3098</v>
      </c>
      <c r="D363" s="152" t="str">
        <f t="shared" si="11"/>
        <v>CENTAR ZA SOCIJALNU SKRB METKOVIĆ  (6550)</v>
      </c>
      <c r="E363" s="152" t="s">
        <v>3099</v>
      </c>
      <c r="F363" s="152" t="s">
        <v>3100</v>
      </c>
      <c r="G363" s="153">
        <v>2882337</v>
      </c>
      <c r="H363" s="154" t="s">
        <v>3101</v>
      </c>
      <c r="J363" s="144"/>
    </row>
    <row r="364" spans="1:10" ht="15" customHeight="1">
      <c r="A364" s="150">
        <f t="shared" si="10"/>
        <v>361</v>
      </c>
      <c r="B364" s="151">
        <v>6568</v>
      </c>
      <c r="C364" s="152" t="s">
        <v>3102</v>
      </c>
      <c r="D364" s="152" t="str">
        <f t="shared" si="11"/>
        <v>CENTAR ZA SOCIJALNU SKRB NAŠICE (6568)</v>
      </c>
      <c r="E364" s="152" t="s">
        <v>2823</v>
      </c>
      <c r="F364" s="152" t="s">
        <v>3103</v>
      </c>
      <c r="G364" s="153">
        <v>2872684</v>
      </c>
      <c r="H364" s="154" t="s">
        <v>3104</v>
      </c>
      <c r="J364" s="144"/>
    </row>
    <row r="365" spans="1:10" ht="15" customHeight="1">
      <c r="A365" s="150">
        <f t="shared" si="10"/>
        <v>362</v>
      </c>
      <c r="B365" s="151">
        <v>6576</v>
      </c>
      <c r="C365" s="152" t="s">
        <v>3105</v>
      </c>
      <c r="D365" s="152" t="str">
        <f t="shared" si="11"/>
        <v>CENTAR ZA SOCIJALNU SKRB NOVA GRADIŠKA (6576)</v>
      </c>
      <c r="E365" s="152" t="s">
        <v>3106</v>
      </c>
      <c r="F365" s="152" t="s">
        <v>3107</v>
      </c>
      <c r="G365" s="153">
        <v>2872439</v>
      </c>
      <c r="H365" s="154" t="s">
        <v>3108</v>
      </c>
      <c r="J365" s="144"/>
    </row>
    <row r="366" spans="1:10" ht="15" customHeight="1">
      <c r="A366" s="150">
        <f t="shared" si="10"/>
        <v>363</v>
      </c>
      <c r="B366" s="151">
        <v>6584</v>
      </c>
      <c r="C366" s="152" t="s">
        <v>3109</v>
      </c>
      <c r="D366" s="152" t="str">
        <f t="shared" si="11"/>
        <v>CENTAR ZA SOCIJALNU SKRB NOVI MAROF (6584)</v>
      </c>
      <c r="E366" s="152" t="s">
        <v>3110</v>
      </c>
      <c r="F366" s="152" t="s">
        <v>3111</v>
      </c>
      <c r="G366" s="153">
        <v>2872625</v>
      </c>
      <c r="H366" s="154" t="s">
        <v>3112</v>
      </c>
      <c r="J366" s="144"/>
    </row>
    <row r="367" spans="1:10" ht="15" customHeight="1">
      <c r="A367" s="150">
        <f t="shared" si="10"/>
        <v>364</v>
      </c>
      <c r="B367" s="151">
        <v>6592</v>
      </c>
      <c r="C367" s="152" t="s">
        <v>3113</v>
      </c>
      <c r="D367" s="152" t="str">
        <f t="shared" si="11"/>
        <v>CENTAR ZA SOCIJALNU SKRB NOVSKA (6592)</v>
      </c>
      <c r="E367" s="152" t="s">
        <v>3114</v>
      </c>
      <c r="F367" s="152" t="s">
        <v>3115</v>
      </c>
      <c r="G367" s="153">
        <v>2883279</v>
      </c>
      <c r="H367" s="154" t="s">
        <v>3116</v>
      </c>
      <c r="J367" s="144"/>
    </row>
    <row r="368" spans="1:10" ht="15" customHeight="1">
      <c r="A368" s="150">
        <f t="shared" si="10"/>
        <v>365</v>
      </c>
      <c r="B368" s="151">
        <v>22890</v>
      </c>
      <c r="C368" s="152" t="s">
        <v>3117</v>
      </c>
      <c r="D368" s="152" t="str">
        <f t="shared" si="11"/>
        <v>CENTAR ZA SOCIJALNU SKRB OGULIN (22890)</v>
      </c>
      <c r="E368" s="152" t="s">
        <v>3118</v>
      </c>
      <c r="F368" s="152" t="s">
        <v>3119</v>
      </c>
      <c r="G368" s="153">
        <v>2883007</v>
      </c>
      <c r="H368" s="154" t="s">
        <v>3120</v>
      </c>
      <c r="J368" s="144"/>
    </row>
    <row r="369" spans="1:10" ht="15" customHeight="1">
      <c r="A369" s="150">
        <f t="shared" si="10"/>
        <v>366</v>
      </c>
      <c r="B369" s="151">
        <v>6613</v>
      </c>
      <c r="C369" s="152" t="s">
        <v>3121</v>
      </c>
      <c r="D369" s="152" t="str">
        <f t="shared" si="11"/>
        <v>CENTAR ZA SOCIJALNU SKRB OMIŠ (6613)</v>
      </c>
      <c r="E369" s="152" t="s">
        <v>3122</v>
      </c>
      <c r="F369" s="152" t="s">
        <v>3123</v>
      </c>
      <c r="G369" s="153">
        <v>2882728</v>
      </c>
      <c r="H369" s="154" t="s">
        <v>3124</v>
      </c>
      <c r="J369" s="144"/>
    </row>
    <row r="370" spans="1:10" ht="15" customHeight="1">
      <c r="A370" s="150">
        <f t="shared" si="10"/>
        <v>367</v>
      </c>
      <c r="B370" s="151">
        <v>6621</v>
      </c>
      <c r="C370" s="152" t="s">
        <v>3125</v>
      </c>
      <c r="D370" s="152" t="str">
        <f t="shared" si="11"/>
        <v>CENTAR ZA SOCIJALNU SKRB OPATIJA (6621)</v>
      </c>
      <c r="E370" s="152" t="s">
        <v>3126</v>
      </c>
      <c r="F370" s="152" t="s">
        <v>323</v>
      </c>
      <c r="G370" s="153">
        <v>2883716</v>
      </c>
      <c r="H370" s="154" t="s">
        <v>3127</v>
      </c>
      <c r="J370" s="144"/>
    </row>
    <row r="371" spans="1:10" ht="15" customHeight="1">
      <c r="A371" s="150">
        <f t="shared" si="10"/>
        <v>368</v>
      </c>
      <c r="B371" s="151">
        <v>6630</v>
      </c>
      <c r="C371" s="152" t="s">
        <v>3128</v>
      </c>
      <c r="D371" s="152" t="str">
        <f t="shared" si="11"/>
        <v>CENTAR ZA SOCIJALNU SKRB OSIJEK (6630)</v>
      </c>
      <c r="E371" s="152" t="s">
        <v>3129</v>
      </c>
      <c r="F371" s="152" t="s">
        <v>271</v>
      </c>
      <c r="G371" s="153">
        <v>2872676</v>
      </c>
      <c r="H371" s="154" t="s">
        <v>3130</v>
      </c>
      <c r="J371" s="144"/>
    </row>
    <row r="372" spans="1:10" ht="15" customHeight="1">
      <c r="A372" s="150">
        <f t="shared" si="10"/>
        <v>369</v>
      </c>
      <c r="B372" s="151">
        <v>6656</v>
      </c>
      <c r="C372" s="152" t="s">
        <v>3131</v>
      </c>
      <c r="D372" s="152" t="str">
        <f t="shared" si="11"/>
        <v>CENTAR ZA SOCIJALNU SKRB PAKRAC (6656)</v>
      </c>
      <c r="E372" s="152" t="s">
        <v>3132</v>
      </c>
      <c r="F372" s="152" t="s">
        <v>3133</v>
      </c>
      <c r="G372" s="153">
        <v>2873265</v>
      </c>
      <c r="H372" s="154" t="s">
        <v>3134</v>
      </c>
      <c r="J372" s="144"/>
    </row>
    <row r="373" spans="1:10" ht="15" customHeight="1">
      <c r="A373" s="150">
        <f t="shared" si="10"/>
        <v>370</v>
      </c>
      <c r="B373" s="151">
        <v>22111</v>
      </c>
      <c r="C373" s="152" t="s">
        <v>3135</v>
      </c>
      <c r="D373" s="152" t="str">
        <f t="shared" si="11"/>
        <v>CENTAR ZA SOCIJALNU SKRB PAZIN (22111)</v>
      </c>
      <c r="E373" s="152" t="s">
        <v>3136</v>
      </c>
      <c r="F373" s="152" t="s">
        <v>2476</v>
      </c>
      <c r="G373" s="153">
        <v>2883333</v>
      </c>
      <c r="H373" s="154" t="s">
        <v>3137</v>
      </c>
      <c r="J373" s="144"/>
    </row>
    <row r="374" spans="1:10" ht="15" customHeight="1">
      <c r="A374" s="150">
        <f t="shared" si="10"/>
        <v>371</v>
      </c>
      <c r="B374" s="151">
        <v>6672</v>
      </c>
      <c r="C374" s="152" t="s">
        <v>3138</v>
      </c>
      <c r="D374" s="152" t="str">
        <f t="shared" si="11"/>
        <v>CENTAR ZA SOCIJALNU SKRB PETRINJA (6672)</v>
      </c>
      <c r="E374" s="152" t="s">
        <v>3139</v>
      </c>
      <c r="F374" s="152" t="s">
        <v>3140</v>
      </c>
      <c r="G374" s="153">
        <v>2883244</v>
      </c>
      <c r="H374" s="154" t="s">
        <v>3141</v>
      </c>
      <c r="J374" s="144"/>
    </row>
    <row r="375" spans="1:10" ht="15" customHeight="1">
      <c r="A375" s="150">
        <f t="shared" si="10"/>
        <v>372</v>
      </c>
      <c r="B375" s="151">
        <v>6961</v>
      </c>
      <c r="C375" s="152" t="s">
        <v>3142</v>
      </c>
      <c r="D375" s="152" t="str">
        <f t="shared" si="11"/>
        <v>CENTAR ZA SOCIJALNU SKRB PLOČE (6961)</v>
      </c>
      <c r="E375" s="152" t="s">
        <v>3143</v>
      </c>
      <c r="F375" s="152" t="s">
        <v>2672</v>
      </c>
      <c r="G375" s="153">
        <v>2882345</v>
      </c>
      <c r="H375" s="154" t="s">
        <v>3144</v>
      </c>
      <c r="J375" s="144"/>
    </row>
    <row r="376" spans="1:10" ht="15" customHeight="1">
      <c r="A376" s="150">
        <f t="shared" si="10"/>
        <v>373</v>
      </c>
      <c r="B376" s="151">
        <v>6697</v>
      </c>
      <c r="C376" s="152" t="s">
        <v>3145</v>
      </c>
      <c r="D376" s="152" t="str">
        <f t="shared" si="11"/>
        <v>CENTAR ZA SOCIJALNU SKRB POREČ (6697)</v>
      </c>
      <c r="E376" s="152" t="s">
        <v>3146</v>
      </c>
      <c r="F376" s="152" t="s">
        <v>584</v>
      </c>
      <c r="G376" s="153">
        <v>2883350</v>
      </c>
      <c r="H376" s="154" t="s">
        <v>3147</v>
      </c>
      <c r="J376" s="144"/>
    </row>
    <row r="377" spans="1:10" ht="15" customHeight="1">
      <c r="A377" s="150">
        <f t="shared" si="10"/>
        <v>374</v>
      </c>
      <c r="B377" s="151">
        <v>6777</v>
      </c>
      <c r="C377" s="152" t="s">
        <v>3148</v>
      </c>
      <c r="D377" s="152" t="str">
        <f t="shared" si="11"/>
        <v>CENTAR ZA SOCIJALNU SKRB POŽEGA (6777)</v>
      </c>
      <c r="E377" s="152" t="s">
        <v>3149</v>
      </c>
      <c r="F377" s="152" t="s">
        <v>510</v>
      </c>
      <c r="G377" s="153">
        <v>2873257</v>
      </c>
      <c r="H377" s="154" t="s">
        <v>3150</v>
      </c>
      <c r="J377" s="144"/>
    </row>
    <row r="378" spans="1:10" ht="15" customHeight="1">
      <c r="A378" s="150">
        <f t="shared" si="10"/>
        <v>375</v>
      </c>
      <c r="B378" s="151">
        <v>51749</v>
      </c>
      <c r="C378" s="152" t="s">
        <v>3151</v>
      </c>
      <c r="D378" s="152" t="str">
        <f t="shared" si="11"/>
        <v>CENTAR ZA SOCIJALNU SKRB PRELOG (51749)</v>
      </c>
      <c r="E378" s="152" t="s">
        <v>3152</v>
      </c>
      <c r="F378" s="152" t="s">
        <v>3153</v>
      </c>
      <c r="G378" s="153">
        <v>5344301</v>
      </c>
      <c r="H378" s="154" t="s">
        <v>3154</v>
      </c>
      <c r="J378" s="144"/>
    </row>
    <row r="379" spans="1:10" ht="15" customHeight="1">
      <c r="A379" s="150">
        <f>+A378+1</f>
        <v>376</v>
      </c>
      <c r="B379" s="151">
        <v>6701</v>
      </c>
      <c r="C379" s="152" t="s">
        <v>3155</v>
      </c>
      <c r="D379" s="152" t="str">
        <f t="shared" si="11"/>
        <v>CENTAR ZA SOCIJALNU SKRB PULA-POLA (6701)</v>
      </c>
      <c r="E379" s="152" t="s">
        <v>3156</v>
      </c>
      <c r="F379" s="152" t="s">
        <v>299</v>
      </c>
      <c r="G379" s="153">
        <v>2883384</v>
      </c>
      <c r="H379" s="154" t="s">
        <v>3157</v>
      </c>
      <c r="J379" s="144"/>
    </row>
    <row r="380" spans="1:10" ht="15" customHeight="1">
      <c r="A380" s="150">
        <f t="shared" ref="A380:A443" si="12">+A379+1</f>
        <v>377</v>
      </c>
      <c r="B380" s="151">
        <v>6710</v>
      </c>
      <c r="C380" s="152" t="s">
        <v>3158</v>
      </c>
      <c r="D380" s="152" t="str">
        <f t="shared" si="11"/>
        <v>CENTAR ZA SOCIJALNU SKRB RIJEKA (6710)</v>
      </c>
      <c r="E380" s="152" t="s">
        <v>3159</v>
      </c>
      <c r="F380" s="152" t="s">
        <v>313</v>
      </c>
      <c r="G380" s="153">
        <v>2883686</v>
      </c>
      <c r="H380" s="154" t="s">
        <v>3160</v>
      </c>
      <c r="J380" s="144"/>
    </row>
    <row r="381" spans="1:10" ht="15" customHeight="1">
      <c r="A381" s="150">
        <f t="shared" si="12"/>
        <v>378</v>
      </c>
      <c r="B381" s="151">
        <v>6728</v>
      </c>
      <c r="C381" s="152" t="s">
        <v>3161</v>
      </c>
      <c r="D381" s="152" t="str">
        <f t="shared" si="11"/>
        <v>CENTAR ZA SOCIJALNU SKRB ROVINJ (6728)</v>
      </c>
      <c r="E381" s="152" t="s">
        <v>3162</v>
      </c>
      <c r="F381" s="152" t="s">
        <v>3163</v>
      </c>
      <c r="G381" s="153">
        <v>2883376</v>
      </c>
      <c r="H381" s="154" t="s">
        <v>3164</v>
      </c>
      <c r="J381" s="144"/>
    </row>
    <row r="382" spans="1:10" ht="15" customHeight="1">
      <c r="A382" s="150">
        <f t="shared" si="12"/>
        <v>379</v>
      </c>
      <c r="B382" s="151">
        <v>6736</v>
      </c>
      <c r="C382" s="152" t="s">
        <v>3165</v>
      </c>
      <c r="D382" s="152" t="str">
        <f t="shared" si="11"/>
        <v>CENTAR ZA SOCIJALNU SKRB SAMOBOR (6736)</v>
      </c>
      <c r="E382" s="152" t="s">
        <v>3166</v>
      </c>
      <c r="F382" s="152" t="s">
        <v>3167</v>
      </c>
      <c r="G382" s="153">
        <v>2873109</v>
      </c>
      <c r="H382" s="154" t="s">
        <v>3168</v>
      </c>
      <c r="J382" s="144"/>
    </row>
    <row r="383" spans="1:10" ht="15" customHeight="1">
      <c r="A383" s="150">
        <f t="shared" si="12"/>
        <v>380</v>
      </c>
      <c r="B383" s="151">
        <v>6744</v>
      </c>
      <c r="C383" s="152" t="s">
        <v>3169</v>
      </c>
      <c r="D383" s="152" t="str">
        <f t="shared" si="11"/>
        <v>CENTAR ZA SOCIJALNU SKRB SENJ (6744)</v>
      </c>
      <c r="E383" s="152" t="s">
        <v>3170</v>
      </c>
      <c r="F383" s="152" t="s">
        <v>3171</v>
      </c>
      <c r="G383" s="153">
        <v>2883651</v>
      </c>
      <c r="H383" s="154" t="s">
        <v>3172</v>
      </c>
      <c r="J383" s="144"/>
    </row>
    <row r="384" spans="1:10" ht="15" customHeight="1">
      <c r="A384" s="150">
        <f t="shared" si="12"/>
        <v>381</v>
      </c>
      <c r="B384" s="151">
        <v>6752</v>
      </c>
      <c r="C384" s="152" t="s">
        <v>3173</v>
      </c>
      <c r="D384" s="152" t="str">
        <f t="shared" si="11"/>
        <v>CENTAR ZA SOCIJALNU SKRB SINJ (6752)</v>
      </c>
      <c r="E384" s="152" t="s">
        <v>3174</v>
      </c>
      <c r="F384" s="152" t="s">
        <v>3175</v>
      </c>
      <c r="G384" s="153">
        <v>2882710</v>
      </c>
      <c r="H384" s="154" t="s">
        <v>3176</v>
      </c>
      <c r="J384" s="144"/>
    </row>
    <row r="385" spans="1:10" ht="15" customHeight="1">
      <c r="A385" s="150">
        <f t="shared" si="12"/>
        <v>382</v>
      </c>
      <c r="B385" s="151">
        <v>6769</v>
      </c>
      <c r="C385" s="152" t="s">
        <v>3177</v>
      </c>
      <c r="D385" s="152" t="str">
        <f t="shared" si="11"/>
        <v>CENTAR ZA SOCIJALNU SKRB SISAK (6769)</v>
      </c>
      <c r="E385" s="152" t="s">
        <v>3178</v>
      </c>
      <c r="F385" s="152" t="s">
        <v>1283</v>
      </c>
      <c r="G385" s="153">
        <v>2883236</v>
      </c>
      <c r="H385" s="154" t="s">
        <v>3179</v>
      </c>
      <c r="J385" s="144"/>
    </row>
    <row r="386" spans="1:10" ht="15" customHeight="1">
      <c r="A386" s="150">
        <f t="shared" si="12"/>
        <v>383</v>
      </c>
      <c r="B386" s="151">
        <v>6689</v>
      </c>
      <c r="C386" s="152" t="s">
        <v>3180</v>
      </c>
      <c r="D386" s="152" t="str">
        <f t="shared" si="11"/>
        <v>CENTAR ZA SOCIJALNU SKRB SLATINA (6689)</v>
      </c>
      <c r="E386" s="152" t="s">
        <v>3181</v>
      </c>
      <c r="F386" s="152" t="s">
        <v>3182</v>
      </c>
      <c r="G386" s="153">
        <v>2873028</v>
      </c>
      <c r="H386" s="154" t="s">
        <v>3183</v>
      </c>
      <c r="J386" s="144"/>
    </row>
    <row r="387" spans="1:10" ht="15" customHeight="1">
      <c r="A387" s="150">
        <f t="shared" si="12"/>
        <v>384</v>
      </c>
      <c r="B387" s="151">
        <v>6785</v>
      </c>
      <c r="C387" s="152" t="s">
        <v>3184</v>
      </c>
      <c r="D387" s="152" t="str">
        <f t="shared" si="11"/>
        <v>CENTAR ZA SOCIJALNU SKRB SLAVONSKI BROD (6785)</v>
      </c>
      <c r="E387" s="152" t="s">
        <v>3185</v>
      </c>
      <c r="F387" s="152" t="s">
        <v>1328</v>
      </c>
      <c r="G387" s="153">
        <v>2872412</v>
      </c>
      <c r="H387" s="154" t="s">
        <v>3186</v>
      </c>
      <c r="J387" s="144"/>
    </row>
    <row r="388" spans="1:10" ht="15" customHeight="1">
      <c r="A388" s="150">
        <f t="shared" si="12"/>
        <v>385</v>
      </c>
      <c r="B388" s="151">
        <v>19931</v>
      </c>
      <c r="C388" s="152" t="s">
        <v>3187</v>
      </c>
      <c r="D388" s="152" t="str">
        <f t="shared" ref="D388:D451" si="13">C388&amp;" ("&amp;B388&amp;")"</f>
        <v>CENTAR ZA SOCIJALNU SKRB SLUNJ (19931)</v>
      </c>
      <c r="E388" s="152" t="s">
        <v>3188</v>
      </c>
      <c r="F388" s="152" t="s">
        <v>3189</v>
      </c>
      <c r="G388" s="153">
        <v>2882990</v>
      </c>
      <c r="H388" s="154" t="s">
        <v>3190</v>
      </c>
      <c r="J388" s="144"/>
    </row>
    <row r="389" spans="1:10" ht="15" customHeight="1">
      <c r="A389" s="150">
        <f t="shared" si="12"/>
        <v>386</v>
      </c>
      <c r="B389" s="151">
        <v>6890</v>
      </c>
      <c r="C389" s="152" t="s">
        <v>3191</v>
      </c>
      <c r="D389" s="152" t="str">
        <f t="shared" si="13"/>
        <v>CENTAR ZA SOCIJALNU SKRB SPLIT (6890)</v>
      </c>
      <c r="E389" s="152" t="s">
        <v>3192</v>
      </c>
      <c r="F389" s="152" t="s">
        <v>353</v>
      </c>
      <c r="G389" s="153">
        <v>2882752</v>
      </c>
      <c r="H389" s="154" t="s">
        <v>3193</v>
      </c>
      <c r="J389" s="144"/>
    </row>
    <row r="390" spans="1:10" ht="15" customHeight="1">
      <c r="A390" s="150">
        <f t="shared" si="12"/>
        <v>387</v>
      </c>
      <c r="B390" s="151">
        <v>6937</v>
      </c>
      <c r="C390" s="152" t="s">
        <v>3194</v>
      </c>
      <c r="D390" s="152" t="str">
        <f t="shared" si="13"/>
        <v>CENTAR ZA SOCIJALNU SKRB SVETI IVAN ZELINA  (6937)</v>
      </c>
      <c r="E390" s="152" t="s">
        <v>3195</v>
      </c>
      <c r="F390" s="152" t="s">
        <v>3196</v>
      </c>
      <c r="G390" s="153">
        <v>2873052</v>
      </c>
      <c r="H390" s="154" t="s">
        <v>3197</v>
      </c>
      <c r="J390" s="144"/>
    </row>
    <row r="391" spans="1:10" ht="15" customHeight="1">
      <c r="A391" s="150">
        <f t="shared" si="12"/>
        <v>388</v>
      </c>
      <c r="B391" s="151">
        <v>6793</v>
      </c>
      <c r="C391" s="152" t="s">
        <v>3198</v>
      </c>
      <c r="D391" s="152" t="str">
        <f t="shared" si="13"/>
        <v>CENTAR ZA SOCIJALNU SKRB ŠIBENIK (6793)</v>
      </c>
      <c r="E391" s="152" t="s">
        <v>3199</v>
      </c>
      <c r="F391" s="152" t="s">
        <v>517</v>
      </c>
      <c r="G391" s="153">
        <v>2882019</v>
      </c>
      <c r="H391" s="154" t="s">
        <v>3200</v>
      </c>
      <c r="J391" s="144"/>
    </row>
    <row r="392" spans="1:10" ht="15" customHeight="1">
      <c r="A392" s="150">
        <f t="shared" si="12"/>
        <v>389</v>
      </c>
      <c r="B392" s="151">
        <v>6808</v>
      </c>
      <c r="C392" s="152" t="s">
        <v>3201</v>
      </c>
      <c r="D392" s="152" t="str">
        <f t="shared" si="13"/>
        <v>CENTAR ZA SOCIJALNU SKRB TROGIR (6808)</v>
      </c>
      <c r="E392" s="152" t="s">
        <v>3202</v>
      </c>
      <c r="F392" s="152" t="s">
        <v>3203</v>
      </c>
      <c r="G392" s="153">
        <v>2882701</v>
      </c>
      <c r="H392" s="154" t="s">
        <v>3204</v>
      </c>
      <c r="J392" s="144"/>
    </row>
    <row r="393" spans="1:10" ht="15" customHeight="1">
      <c r="A393" s="150">
        <f t="shared" si="12"/>
        <v>390</v>
      </c>
      <c r="B393" s="151">
        <v>6816</v>
      </c>
      <c r="C393" s="152" t="s">
        <v>3205</v>
      </c>
      <c r="D393" s="152" t="str">
        <f t="shared" si="13"/>
        <v>CENTAR ZA SOCIJALNU SKRB VALPOVO (6816)</v>
      </c>
      <c r="E393" s="152" t="s">
        <v>3206</v>
      </c>
      <c r="F393" s="152" t="s">
        <v>3207</v>
      </c>
      <c r="G393" s="153">
        <v>2872714</v>
      </c>
      <c r="H393" s="154" t="s">
        <v>3208</v>
      </c>
      <c r="J393" s="144"/>
    </row>
    <row r="394" spans="1:10" ht="15" customHeight="1">
      <c r="A394" s="150">
        <f t="shared" si="12"/>
        <v>391</v>
      </c>
      <c r="B394" s="151">
        <v>21981</v>
      </c>
      <c r="C394" s="152" t="s">
        <v>3209</v>
      </c>
      <c r="D394" s="152" t="str">
        <f t="shared" si="13"/>
        <v>CENTAR ZA SOCIJALNU SKRB VARAŽDIN (21981)</v>
      </c>
      <c r="E394" s="152" t="s">
        <v>3210</v>
      </c>
      <c r="F394" s="152" t="s">
        <v>438</v>
      </c>
      <c r="G394" s="153">
        <v>2872617</v>
      </c>
      <c r="H394" s="154" t="s">
        <v>3211</v>
      </c>
      <c r="J394" s="144"/>
    </row>
    <row r="395" spans="1:10" ht="15" customHeight="1">
      <c r="A395" s="150">
        <f t="shared" si="12"/>
        <v>392</v>
      </c>
      <c r="B395" s="151">
        <v>6832</v>
      </c>
      <c r="C395" s="152" t="s">
        <v>3212</v>
      </c>
      <c r="D395" s="152" t="str">
        <f t="shared" si="13"/>
        <v>CENTAR ZA SOCIJALNU SKRB VELIKA GORICA  (6832)</v>
      </c>
      <c r="E395" s="152" t="s">
        <v>3213</v>
      </c>
      <c r="F395" s="152" t="s">
        <v>2390</v>
      </c>
      <c r="G395" s="153">
        <v>2873117</v>
      </c>
      <c r="H395" s="154" t="s">
        <v>3214</v>
      </c>
      <c r="J395" s="144"/>
    </row>
    <row r="396" spans="1:10" ht="15" customHeight="1">
      <c r="A396" s="150">
        <f t="shared" si="12"/>
        <v>393</v>
      </c>
      <c r="B396" s="151">
        <v>6849</v>
      </c>
      <c r="C396" s="152" t="s">
        <v>3215</v>
      </c>
      <c r="D396" s="152" t="str">
        <f t="shared" si="13"/>
        <v>CENTAR ZA SOCIJALNU SKRB VINKOVCI (6849)</v>
      </c>
      <c r="E396" s="152" t="s">
        <v>3216</v>
      </c>
      <c r="F396" s="152" t="s">
        <v>3217</v>
      </c>
      <c r="G396" s="153">
        <v>2872803</v>
      </c>
      <c r="H396" s="154" t="s">
        <v>3218</v>
      </c>
      <c r="J396" s="144"/>
    </row>
    <row r="397" spans="1:10" ht="15" customHeight="1">
      <c r="A397" s="150">
        <f t="shared" si="12"/>
        <v>394</v>
      </c>
      <c r="B397" s="151">
        <v>6857</v>
      </c>
      <c r="C397" s="152" t="s">
        <v>3219</v>
      </c>
      <c r="D397" s="152" t="str">
        <f t="shared" si="13"/>
        <v>CENTAR ZA SOCIJALNU SKRB VIROVITICA (6857)</v>
      </c>
      <c r="E397" s="152" t="s">
        <v>3220</v>
      </c>
      <c r="F397" s="152" t="s">
        <v>520</v>
      </c>
      <c r="G397" s="153">
        <v>2873010</v>
      </c>
      <c r="H397" s="154" t="s">
        <v>3221</v>
      </c>
      <c r="J397" s="144"/>
    </row>
    <row r="398" spans="1:10" ht="15" customHeight="1">
      <c r="A398" s="150">
        <f t="shared" si="12"/>
        <v>395</v>
      </c>
      <c r="B398" s="151">
        <v>6873</v>
      </c>
      <c r="C398" s="152" t="s">
        <v>3222</v>
      </c>
      <c r="D398" s="152" t="str">
        <f t="shared" si="13"/>
        <v>CENTAR ZA SOCIJALNU SKRB VRBOVEC (6873)</v>
      </c>
      <c r="E398" s="152" t="s">
        <v>3223</v>
      </c>
      <c r="F398" s="152" t="s">
        <v>3224</v>
      </c>
      <c r="G398" s="153">
        <v>2873044</v>
      </c>
      <c r="H398" s="154" t="s">
        <v>3225</v>
      </c>
      <c r="J398" s="144"/>
    </row>
    <row r="399" spans="1:10" ht="15" customHeight="1">
      <c r="A399" s="150">
        <f t="shared" si="12"/>
        <v>396</v>
      </c>
      <c r="B399" s="151">
        <v>22259</v>
      </c>
      <c r="C399" s="152" t="s">
        <v>3226</v>
      </c>
      <c r="D399" s="152" t="str">
        <f t="shared" si="13"/>
        <v>CENTAR ZA SOCIJALNU SKRB VUKOVAR (22259)</v>
      </c>
      <c r="E399" s="152" t="s">
        <v>3227</v>
      </c>
      <c r="F399" s="152" t="s">
        <v>494</v>
      </c>
      <c r="G399" s="153">
        <v>2872820</v>
      </c>
      <c r="H399" s="154" t="s">
        <v>3228</v>
      </c>
      <c r="J399" s="144"/>
    </row>
    <row r="400" spans="1:10" ht="15" customHeight="1">
      <c r="A400" s="150">
        <f t="shared" si="12"/>
        <v>397</v>
      </c>
      <c r="B400" s="151">
        <v>6881</v>
      </c>
      <c r="C400" s="152" t="s">
        <v>3229</v>
      </c>
      <c r="D400" s="152" t="str">
        <f t="shared" si="13"/>
        <v>CENTAR ZA SOCIJALNU SKRB ZABOK (6881)</v>
      </c>
      <c r="E400" s="152" t="s">
        <v>3230</v>
      </c>
      <c r="F400" s="152" t="s">
        <v>3231</v>
      </c>
      <c r="G400" s="153">
        <v>2877473</v>
      </c>
      <c r="H400" s="154" t="s">
        <v>3232</v>
      </c>
      <c r="J400" s="144"/>
    </row>
    <row r="401" spans="1:10" ht="15" customHeight="1">
      <c r="A401" s="150">
        <f t="shared" si="12"/>
        <v>398</v>
      </c>
      <c r="B401" s="151">
        <v>6912</v>
      </c>
      <c r="C401" s="152" t="s">
        <v>3233</v>
      </c>
      <c r="D401" s="152" t="str">
        <f t="shared" si="13"/>
        <v>CENTAR ZA SOCIJALNU SKRB ZADAR (6912)</v>
      </c>
      <c r="E401" s="152" t="s">
        <v>2562</v>
      </c>
      <c r="F401" s="152" t="s">
        <v>309</v>
      </c>
      <c r="G401" s="153">
        <v>2884313</v>
      </c>
      <c r="H401" s="154" t="s">
        <v>3234</v>
      </c>
      <c r="J401" s="144"/>
    </row>
    <row r="402" spans="1:10" ht="15" customHeight="1">
      <c r="A402" s="150">
        <f t="shared" si="12"/>
        <v>399</v>
      </c>
      <c r="B402" s="151">
        <v>22550</v>
      </c>
      <c r="C402" s="152" t="s">
        <v>3235</v>
      </c>
      <c r="D402" s="152" t="str">
        <f t="shared" si="13"/>
        <v>CENTAR ZA SOCIJALNU SKRB ZAGREB (22550)</v>
      </c>
      <c r="E402" s="152" t="s">
        <v>3236</v>
      </c>
      <c r="F402" s="152" t="s">
        <v>268</v>
      </c>
      <c r="G402" s="153">
        <v>2874440</v>
      </c>
      <c r="H402" s="154" t="s">
        <v>3237</v>
      </c>
      <c r="J402" s="144"/>
    </row>
    <row r="403" spans="1:10" ht="15" customHeight="1">
      <c r="A403" s="150">
        <f t="shared" si="12"/>
        <v>400</v>
      </c>
      <c r="B403" s="151">
        <v>6929</v>
      </c>
      <c r="C403" s="152" t="s">
        <v>3238</v>
      </c>
      <c r="D403" s="152" t="str">
        <f t="shared" si="13"/>
        <v>CENTAR ZA SOCIJALNU SKRB ZAPREŠIĆ (6929)</v>
      </c>
      <c r="E403" s="152" t="s">
        <v>3239</v>
      </c>
      <c r="F403" s="152" t="s">
        <v>3240</v>
      </c>
      <c r="G403" s="153">
        <v>2873095</v>
      </c>
      <c r="H403" s="154" t="s">
        <v>3241</v>
      </c>
      <c r="J403" s="144"/>
    </row>
    <row r="404" spans="1:10" ht="15" customHeight="1">
      <c r="A404" s="150">
        <f t="shared" si="12"/>
        <v>401</v>
      </c>
      <c r="B404" s="151">
        <v>6945</v>
      </c>
      <c r="C404" s="152" t="s">
        <v>3242</v>
      </c>
      <c r="D404" s="152" t="str">
        <f t="shared" si="13"/>
        <v>CENTAR ZA SOCIJALNU SKRB ZLATAR BISTRICA (6945)</v>
      </c>
      <c r="E404" s="152" t="s">
        <v>3243</v>
      </c>
      <c r="F404" s="152" t="s">
        <v>3244</v>
      </c>
      <c r="G404" s="153">
        <v>2877449</v>
      </c>
      <c r="H404" s="154" t="s">
        <v>3245</v>
      </c>
      <c r="J404" s="144"/>
    </row>
    <row r="405" spans="1:10" ht="15" customHeight="1">
      <c r="A405" s="150">
        <f t="shared" si="12"/>
        <v>402</v>
      </c>
      <c r="B405" s="151">
        <v>6953</v>
      </c>
      <c r="C405" s="152" t="s">
        <v>3246</v>
      </c>
      <c r="D405" s="152" t="str">
        <f t="shared" si="13"/>
        <v>CENTAR ZA SOCIJALNU SKRB ŽUPANJA (6953)</v>
      </c>
      <c r="E405" s="152" t="s">
        <v>3247</v>
      </c>
      <c r="F405" s="152" t="s">
        <v>3248</v>
      </c>
      <c r="G405" s="153">
        <v>2872811</v>
      </c>
      <c r="H405" s="154" t="s">
        <v>3249</v>
      </c>
      <c r="J405" s="144"/>
    </row>
    <row r="406" spans="1:10" ht="15" customHeight="1">
      <c r="A406" s="150">
        <f t="shared" si="12"/>
        <v>403</v>
      </c>
      <c r="B406" s="151">
        <v>7122</v>
      </c>
      <c r="C406" s="152" t="s">
        <v>3250</v>
      </c>
      <c r="D406" s="152" t="str">
        <f t="shared" si="13"/>
        <v>DJEČJI DOM "IVANA BRLIĆ MAŽURANIĆ" LOVRAN (7122)</v>
      </c>
      <c r="E406" s="152" t="s">
        <v>3251</v>
      </c>
      <c r="F406" s="152" t="s">
        <v>2770</v>
      </c>
      <c r="G406" s="153">
        <v>3090353</v>
      </c>
      <c r="H406" s="154" t="s">
        <v>3252</v>
      </c>
      <c r="J406" s="144"/>
    </row>
    <row r="407" spans="1:10" ht="15" customHeight="1">
      <c r="A407" s="150">
        <f t="shared" si="12"/>
        <v>404</v>
      </c>
      <c r="B407" s="151">
        <v>7202</v>
      </c>
      <c r="C407" s="152" t="s">
        <v>3253</v>
      </c>
      <c r="D407" s="152" t="str">
        <f t="shared" si="13"/>
        <v>DJEČJI DOM SV. ANA, VINKOVCI (7202)</v>
      </c>
      <c r="E407" s="152" t="s">
        <v>3254</v>
      </c>
      <c r="F407" s="152" t="s">
        <v>3255</v>
      </c>
      <c r="G407" s="153">
        <v>3367819</v>
      </c>
      <c r="H407" s="154" t="s">
        <v>3256</v>
      </c>
      <c r="J407" s="144"/>
    </row>
    <row r="408" spans="1:10" ht="15" customHeight="1">
      <c r="A408" s="150">
        <f t="shared" si="12"/>
        <v>405</v>
      </c>
      <c r="B408" s="151">
        <v>7171</v>
      </c>
      <c r="C408" s="152" t="s">
        <v>3257</v>
      </c>
      <c r="D408" s="152" t="str">
        <f t="shared" si="13"/>
        <v>DJEČJI DOM VRBINA SISAK (7171)</v>
      </c>
      <c r="E408" s="152" t="s">
        <v>3258</v>
      </c>
      <c r="F408" s="152" t="s">
        <v>1283</v>
      </c>
      <c r="G408" s="153">
        <v>3313964</v>
      </c>
      <c r="H408" s="154" t="s">
        <v>3259</v>
      </c>
      <c r="J408" s="144"/>
    </row>
    <row r="409" spans="1:10" ht="15" customHeight="1">
      <c r="A409" s="150">
        <f t="shared" si="12"/>
        <v>406</v>
      </c>
      <c r="B409" s="151">
        <v>7376</v>
      </c>
      <c r="C409" s="152" t="s">
        <v>3260</v>
      </c>
      <c r="D409" s="152" t="str">
        <f t="shared" si="13"/>
        <v>DNEVNI CENTAR ZA REHABILITACIJU SLAVA RAŠKAJ (7376)</v>
      </c>
      <c r="E409" s="152" t="s">
        <v>3261</v>
      </c>
      <c r="F409" s="152" t="s">
        <v>313</v>
      </c>
      <c r="G409" s="153">
        <v>3321266</v>
      </c>
      <c r="H409" s="154" t="s">
        <v>3262</v>
      </c>
      <c r="J409" s="144"/>
    </row>
    <row r="410" spans="1:10" ht="15" customHeight="1">
      <c r="A410" s="150">
        <f t="shared" si="12"/>
        <v>407</v>
      </c>
      <c r="B410" s="151">
        <v>7665</v>
      </c>
      <c r="C410" s="152" t="s">
        <v>3263</v>
      </c>
      <c r="D410" s="152" t="str">
        <f t="shared" si="13"/>
        <v>DOM ZA ODRASLE OSOBE LOBOR-GRAD (7665)</v>
      </c>
      <c r="E410" s="152" t="s">
        <v>3264</v>
      </c>
      <c r="F410" s="152" t="s">
        <v>3265</v>
      </c>
      <c r="G410" s="153">
        <v>3126889</v>
      </c>
      <c r="H410" s="154" t="s">
        <v>3266</v>
      </c>
      <c r="J410" s="144"/>
    </row>
    <row r="411" spans="1:10" ht="15" customHeight="1">
      <c r="A411" s="150">
        <f t="shared" si="12"/>
        <v>408</v>
      </c>
      <c r="B411" s="151">
        <v>7083</v>
      </c>
      <c r="C411" s="152" t="s">
        <v>3267</v>
      </c>
      <c r="D411" s="152" t="str">
        <f t="shared" si="13"/>
        <v>DOM ZA DJECU I MLAĐE PUNOLJETNE OSOBE MASLINA, DUBROVNIK (7083)</v>
      </c>
      <c r="E411" s="152" t="s">
        <v>3268</v>
      </c>
      <c r="F411" s="152" t="s">
        <v>306</v>
      </c>
      <c r="G411" s="153">
        <v>3304167</v>
      </c>
      <c r="H411" s="154" t="s">
        <v>3269</v>
      </c>
      <c r="J411" s="144"/>
    </row>
    <row r="412" spans="1:10" ht="15" customHeight="1">
      <c r="A412" s="150">
        <f t="shared" si="12"/>
        <v>409</v>
      </c>
      <c r="B412" s="151">
        <v>7198</v>
      </c>
      <c r="C412" s="152" t="s">
        <v>3270</v>
      </c>
      <c r="D412" s="152" t="str">
        <f t="shared" si="13"/>
        <v>DOM ZA DJECU MAESTRAL SPLIT (7198)</v>
      </c>
      <c r="E412" s="152" t="s">
        <v>3271</v>
      </c>
      <c r="F412" s="152" t="s">
        <v>353</v>
      </c>
      <c r="G412" s="153">
        <v>3118606</v>
      </c>
      <c r="H412" s="154" t="s">
        <v>3272</v>
      </c>
      <c r="J412" s="144"/>
    </row>
    <row r="413" spans="1:10" ht="15" customHeight="1">
      <c r="A413" s="150">
        <f t="shared" si="12"/>
        <v>410</v>
      </c>
      <c r="B413" s="151">
        <v>7155</v>
      </c>
      <c r="C413" s="152" t="s">
        <v>3273</v>
      </c>
      <c r="D413" s="152" t="str">
        <f t="shared" si="13"/>
        <v>DOM ZA DJECU ZA MLAĐE I PUNOLJETNE OSOBE PULA (7155)</v>
      </c>
      <c r="E413" s="152" t="s">
        <v>3274</v>
      </c>
      <c r="F413" s="152" t="s">
        <v>299</v>
      </c>
      <c r="G413" s="153">
        <v>3203824</v>
      </c>
      <c r="H413" s="154" t="s">
        <v>3275</v>
      </c>
      <c r="J413" s="144"/>
    </row>
    <row r="414" spans="1:10" ht="15" customHeight="1">
      <c r="A414" s="150">
        <f t="shared" si="12"/>
        <v>411</v>
      </c>
      <c r="B414" s="151">
        <v>7219</v>
      </c>
      <c r="C414" s="152" t="s">
        <v>3276</v>
      </c>
      <c r="D414" s="152" t="str">
        <f t="shared" si="13"/>
        <v>DJEČJI DOM ZAGREB (7219)</v>
      </c>
      <c r="E414" s="152" t="s">
        <v>3277</v>
      </c>
      <c r="F414" s="152" t="s">
        <v>268</v>
      </c>
      <c r="G414" s="153">
        <v>3289745</v>
      </c>
      <c r="H414" s="154" t="s">
        <v>3278</v>
      </c>
      <c r="J414" s="144"/>
    </row>
    <row r="415" spans="1:10" ht="15" customHeight="1">
      <c r="A415" s="150">
        <f t="shared" si="12"/>
        <v>412</v>
      </c>
      <c r="B415" s="151">
        <v>7227</v>
      </c>
      <c r="C415" s="152" t="s">
        <v>3279</v>
      </c>
      <c r="D415" s="152" t="str">
        <f t="shared" si="13"/>
        <v>DOM ZA ODGOJ DJECE BEDEKOVČINA (7227)</v>
      </c>
      <c r="E415" s="152" t="s">
        <v>3280</v>
      </c>
      <c r="F415" s="152" t="s">
        <v>3281</v>
      </c>
      <c r="G415" s="153">
        <v>3016692</v>
      </c>
      <c r="H415" s="154" t="s">
        <v>3282</v>
      </c>
      <c r="J415" s="144"/>
    </row>
    <row r="416" spans="1:10" ht="15" customHeight="1">
      <c r="A416" s="150">
        <f t="shared" si="12"/>
        <v>413</v>
      </c>
      <c r="B416" s="151">
        <v>7251</v>
      </c>
      <c r="C416" s="152" t="s">
        <v>3283</v>
      </c>
      <c r="D416" s="152" t="str">
        <f t="shared" si="13"/>
        <v>DOM ZA ODGOJ DJECE I MLADEŽI KARLOVAC (7251)</v>
      </c>
      <c r="E416" s="152" t="s">
        <v>3284</v>
      </c>
      <c r="F416" s="152" t="s">
        <v>506</v>
      </c>
      <c r="G416" s="153">
        <v>3130576</v>
      </c>
      <c r="H416" s="154" t="s">
        <v>3285</v>
      </c>
      <c r="J416" s="144"/>
    </row>
    <row r="417" spans="1:10" ht="15" customHeight="1">
      <c r="A417" s="150">
        <f t="shared" si="12"/>
        <v>414</v>
      </c>
      <c r="B417" s="151">
        <v>7278</v>
      </c>
      <c r="C417" s="152" t="s">
        <v>3286</v>
      </c>
      <c r="D417" s="152" t="str">
        <f t="shared" si="13"/>
        <v>DOM ZA ODGOJ DJECE I MLADEŽI OSIJEK (7278)</v>
      </c>
      <c r="E417" s="152" t="s">
        <v>3287</v>
      </c>
      <c r="F417" s="152" t="s">
        <v>271</v>
      </c>
      <c r="G417" s="153">
        <v>3014428</v>
      </c>
      <c r="H417" s="154" t="s">
        <v>3288</v>
      </c>
      <c r="J417" s="144"/>
    </row>
    <row r="418" spans="1:10" ht="15" customHeight="1">
      <c r="A418" s="150">
        <f t="shared" si="12"/>
        <v>415</v>
      </c>
      <c r="B418" s="151">
        <v>7286</v>
      </c>
      <c r="C418" s="152" t="s">
        <v>3289</v>
      </c>
      <c r="D418" s="152" t="str">
        <f t="shared" si="13"/>
        <v>DOM ZA ODGOJ DJECE I MLADEŽI PULA (7286)</v>
      </c>
      <c r="E418" s="152" t="s">
        <v>3290</v>
      </c>
      <c r="F418" s="152" t="s">
        <v>299</v>
      </c>
      <c r="G418" s="153">
        <v>3203832</v>
      </c>
      <c r="H418" s="154" t="s">
        <v>3291</v>
      </c>
      <c r="J418" s="144"/>
    </row>
    <row r="419" spans="1:10" ht="15" customHeight="1">
      <c r="A419" s="150">
        <f t="shared" si="12"/>
        <v>416</v>
      </c>
      <c r="B419" s="151">
        <v>7294</v>
      </c>
      <c r="C419" s="152" t="s">
        <v>3292</v>
      </c>
      <c r="D419" s="152" t="str">
        <f t="shared" si="13"/>
        <v>DOM ZA ODGOJ DJECE I MLADEŽI RIJEKA (7294)</v>
      </c>
      <c r="E419" s="152" t="s">
        <v>3293</v>
      </c>
      <c r="F419" s="152" t="s">
        <v>313</v>
      </c>
      <c r="G419" s="153">
        <v>3321282</v>
      </c>
      <c r="H419" s="154" t="s">
        <v>3294</v>
      </c>
      <c r="J419" s="144"/>
    </row>
    <row r="420" spans="1:10" ht="15" customHeight="1">
      <c r="A420" s="150">
        <f t="shared" si="12"/>
        <v>417</v>
      </c>
      <c r="B420" s="151">
        <v>7317</v>
      </c>
      <c r="C420" s="152" t="s">
        <v>3295</v>
      </c>
      <c r="D420" s="152" t="str">
        <f t="shared" si="13"/>
        <v>DOM ZA ODGOJ DJECE I MLADEŽI ZADAR (7317)</v>
      </c>
      <c r="E420" s="152" t="s">
        <v>3296</v>
      </c>
      <c r="F420" s="152" t="s">
        <v>309</v>
      </c>
      <c r="G420" s="153">
        <v>3153037</v>
      </c>
      <c r="H420" s="154" t="s">
        <v>3297</v>
      </c>
      <c r="J420" s="144"/>
    </row>
    <row r="421" spans="1:10" ht="15" customHeight="1">
      <c r="A421" s="150">
        <f t="shared" si="12"/>
        <v>418</v>
      </c>
      <c r="B421" s="151">
        <v>7325</v>
      </c>
      <c r="C421" s="152" t="s">
        <v>3298</v>
      </c>
      <c r="D421" s="152" t="str">
        <f t="shared" si="13"/>
        <v>DOM ZA ODGOJ DJECE I MLADEŽI ZAGREB (7325)</v>
      </c>
      <c r="E421" s="152" t="s">
        <v>3299</v>
      </c>
      <c r="F421" s="152" t="s">
        <v>3300</v>
      </c>
      <c r="G421" s="153">
        <v>3207536</v>
      </c>
      <c r="H421" s="154" t="s">
        <v>3301</v>
      </c>
      <c r="J421" s="144"/>
    </row>
    <row r="422" spans="1:10" ht="15" customHeight="1">
      <c r="A422" s="150">
        <f t="shared" si="12"/>
        <v>419</v>
      </c>
      <c r="B422" s="151">
        <v>22283</v>
      </c>
      <c r="C422" s="152" t="s">
        <v>3302</v>
      </c>
      <c r="D422" s="152" t="str">
        <f t="shared" si="13"/>
        <v>DOM ZA ODRASLE OSOBE BIDRUŽICA (22283)</v>
      </c>
      <c r="E422" s="152" t="s">
        <v>3303</v>
      </c>
      <c r="F422" s="152" t="s">
        <v>3304</v>
      </c>
      <c r="G422" s="153">
        <v>1354248</v>
      </c>
      <c r="H422" s="154" t="s">
        <v>3305</v>
      </c>
      <c r="J422" s="144"/>
    </row>
    <row r="423" spans="1:10" ht="15" customHeight="1">
      <c r="A423" s="150">
        <f t="shared" si="12"/>
        <v>420</v>
      </c>
      <c r="B423" s="151">
        <v>7840</v>
      </c>
      <c r="C423" s="152" t="s">
        <v>3306</v>
      </c>
      <c r="D423" s="152" t="str">
        <f t="shared" si="13"/>
        <v>DOM ZA ODRASLE OSOBE BOROVA (7840)</v>
      </c>
      <c r="E423" s="152" t="s">
        <v>3307</v>
      </c>
      <c r="F423" s="152" t="s">
        <v>3308</v>
      </c>
      <c r="G423" s="153">
        <v>3105407</v>
      </c>
      <c r="H423" s="154" t="s">
        <v>3309</v>
      </c>
      <c r="J423" s="144"/>
    </row>
    <row r="424" spans="1:10" ht="15" customHeight="1">
      <c r="A424" s="150">
        <f t="shared" si="12"/>
        <v>421</v>
      </c>
      <c r="B424" s="151">
        <v>26547</v>
      </c>
      <c r="C424" s="152" t="s">
        <v>3310</v>
      </c>
      <c r="D424" s="152" t="str">
        <f t="shared" si="13"/>
        <v>DOM ZA ODRASLE OSOBE I REHABILITACIJU METKOVIĆ (26547)</v>
      </c>
      <c r="E424" s="152" t="s">
        <v>3099</v>
      </c>
      <c r="F424" s="152" t="s">
        <v>3100</v>
      </c>
      <c r="G424" s="153">
        <v>1831976</v>
      </c>
      <c r="H424" s="154" t="s">
        <v>3311</v>
      </c>
      <c r="J424" s="144"/>
    </row>
    <row r="425" spans="1:10" ht="15" customHeight="1">
      <c r="A425" s="150">
        <f t="shared" si="12"/>
        <v>422</v>
      </c>
      <c r="B425" s="151">
        <v>7673</v>
      </c>
      <c r="C425" s="152" t="s">
        <v>3312</v>
      </c>
      <c r="D425" s="152" t="str">
        <f t="shared" si="13"/>
        <v>DOM ZA ODRASLE OSOBE LJESKOVICA (7673)</v>
      </c>
      <c r="E425" s="152" t="s">
        <v>3313</v>
      </c>
      <c r="F425" s="152" t="s">
        <v>3314</v>
      </c>
      <c r="G425" s="153">
        <v>3346366</v>
      </c>
      <c r="H425" s="154" t="s">
        <v>3315</v>
      </c>
      <c r="J425" s="144"/>
    </row>
    <row r="426" spans="1:10" ht="15" customHeight="1">
      <c r="A426" s="150">
        <f t="shared" si="12"/>
        <v>423</v>
      </c>
      <c r="B426" s="151">
        <v>7729</v>
      </c>
      <c r="C426" s="152" t="s">
        <v>3316</v>
      </c>
      <c r="D426" s="152" t="str">
        <f t="shared" si="13"/>
        <v>DOM ZA ODRASLE OSOBE NUŠTAR (7729)</v>
      </c>
      <c r="E426" s="152" t="s">
        <v>3317</v>
      </c>
      <c r="F426" s="152" t="s">
        <v>3318</v>
      </c>
      <c r="G426" s="153">
        <v>3301451</v>
      </c>
      <c r="H426" s="154" t="s">
        <v>3319</v>
      </c>
      <c r="J426" s="144"/>
    </row>
    <row r="427" spans="1:10" ht="15" customHeight="1">
      <c r="A427" s="150">
        <f t="shared" si="12"/>
        <v>424</v>
      </c>
      <c r="B427" s="151">
        <v>7745</v>
      </c>
      <c r="C427" s="152" t="s">
        <v>3320</v>
      </c>
      <c r="D427" s="152" t="str">
        <f t="shared" si="13"/>
        <v>DOM ZA ODRASLE OSOBE OREHOVICA (7745)</v>
      </c>
      <c r="E427" s="152" t="s">
        <v>3321</v>
      </c>
      <c r="F427" s="152" t="s">
        <v>3322</v>
      </c>
      <c r="G427" s="153">
        <v>3110150</v>
      </c>
      <c r="H427" s="154" t="s">
        <v>3323</v>
      </c>
      <c r="J427" s="144"/>
    </row>
    <row r="428" spans="1:10" ht="15" customHeight="1">
      <c r="A428" s="150">
        <f t="shared" si="12"/>
        <v>425</v>
      </c>
      <c r="B428" s="151">
        <v>23569</v>
      </c>
      <c r="C428" s="152" t="s">
        <v>3324</v>
      </c>
      <c r="D428" s="152" t="str">
        <f t="shared" si="13"/>
        <v>DOM ZA ODRASLE OSOBE TURNIĆ (23569)</v>
      </c>
      <c r="E428" s="152" t="s">
        <v>3325</v>
      </c>
      <c r="F428" s="152" t="s">
        <v>313</v>
      </c>
      <c r="G428" s="153">
        <v>2848317</v>
      </c>
      <c r="H428" s="154" t="s">
        <v>3326</v>
      </c>
      <c r="J428" s="144"/>
    </row>
    <row r="429" spans="1:10" ht="15" customHeight="1">
      <c r="A429" s="150">
        <f t="shared" si="12"/>
        <v>426</v>
      </c>
      <c r="B429" s="151">
        <v>7544</v>
      </c>
      <c r="C429" s="152" t="s">
        <v>3327</v>
      </c>
      <c r="D429" s="152" t="str">
        <f t="shared" si="13"/>
        <v>DOM ZA ODRASLE OSOBE BJELOVAR (7544)</v>
      </c>
      <c r="E429" s="152" t="s">
        <v>3328</v>
      </c>
      <c r="F429" s="152" t="s">
        <v>2460</v>
      </c>
      <c r="G429" s="153">
        <v>3316998</v>
      </c>
      <c r="H429" s="154" t="s">
        <v>3329</v>
      </c>
      <c r="J429" s="144"/>
    </row>
    <row r="430" spans="1:10" ht="15" customHeight="1">
      <c r="A430" s="150">
        <f t="shared" si="12"/>
        <v>427</v>
      </c>
      <c r="B430" s="151">
        <v>7569</v>
      </c>
      <c r="C430" s="152" t="s">
        <v>3330</v>
      </c>
      <c r="D430" s="152" t="str">
        <f t="shared" si="13"/>
        <v>DOM ZA PSIHIČKI BOLESNE ODRASLE OSOBE BLATO (7569)</v>
      </c>
      <c r="E430" s="152" t="s">
        <v>3331</v>
      </c>
      <c r="F430" s="152" t="s">
        <v>3332</v>
      </c>
      <c r="G430" s="153">
        <v>3081192</v>
      </c>
      <c r="H430" s="154" t="s">
        <v>3333</v>
      </c>
      <c r="J430" s="144"/>
    </row>
    <row r="431" spans="1:10" ht="15" customHeight="1">
      <c r="A431" s="150">
        <f t="shared" si="12"/>
        <v>428</v>
      </c>
      <c r="B431" s="151">
        <v>7624</v>
      </c>
      <c r="C431" s="152" t="s">
        <v>3334</v>
      </c>
      <c r="D431" s="152" t="str">
        <f t="shared" si="13"/>
        <v>DOM ZA ODRASLE OSOBE JALŽABET (7624)</v>
      </c>
      <c r="E431" s="152" t="s">
        <v>3335</v>
      </c>
      <c r="F431" s="152" t="s">
        <v>3336</v>
      </c>
      <c r="G431" s="153">
        <v>3006441</v>
      </c>
      <c r="H431" s="154" t="s">
        <v>3337</v>
      </c>
      <c r="J431" s="144"/>
    </row>
    <row r="432" spans="1:10" ht="15" customHeight="1">
      <c r="A432" s="150">
        <f t="shared" si="12"/>
        <v>429</v>
      </c>
      <c r="B432" s="151">
        <v>7690</v>
      </c>
      <c r="C432" s="152" t="s">
        <v>3338</v>
      </c>
      <c r="D432" s="152" t="str">
        <f t="shared" si="13"/>
        <v>DOM ZA PSIHIČKI BOLESNE ODRASLE OSOBE MOTOVUN (7690)</v>
      </c>
      <c r="E432" s="152" t="s">
        <v>3339</v>
      </c>
      <c r="F432" s="152" t="s">
        <v>3340</v>
      </c>
      <c r="G432" s="153">
        <v>3089304</v>
      </c>
      <c r="H432" s="154" t="s">
        <v>3341</v>
      </c>
      <c r="J432" s="144"/>
    </row>
    <row r="433" spans="1:10" ht="15" customHeight="1">
      <c r="A433" s="150">
        <f t="shared" si="12"/>
        <v>430</v>
      </c>
      <c r="B433" s="151">
        <v>7938</v>
      </c>
      <c r="C433" s="152" t="s">
        <v>3342</v>
      </c>
      <c r="D433" s="152" t="str">
        <f t="shared" si="13"/>
        <v>DOM ZA ODRASLE OSOBE SV. FRANE ZADAR (7938)</v>
      </c>
      <c r="E433" s="152" t="s">
        <v>3343</v>
      </c>
      <c r="F433" s="152" t="s">
        <v>309</v>
      </c>
      <c r="G433" s="153">
        <v>3132226</v>
      </c>
      <c r="H433" s="154" t="s">
        <v>3344</v>
      </c>
      <c r="J433" s="144"/>
    </row>
    <row r="434" spans="1:10" ht="15" customHeight="1">
      <c r="A434" s="150">
        <f t="shared" si="12"/>
        <v>431</v>
      </c>
      <c r="B434" s="151">
        <v>7704</v>
      </c>
      <c r="C434" s="152" t="s">
        <v>3345</v>
      </c>
      <c r="D434" s="152" t="str">
        <f t="shared" si="13"/>
        <v>DOM ZA ODRASLE OSOBE "SVETA NEDJELJA" NEDEŠĆINA (7704)</v>
      </c>
      <c r="E434" s="152" t="s">
        <v>3346</v>
      </c>
      <c r="F434" s="152" t="s">
        <v>3347</v>
      </c>
      <c r="G434" s="153">
        <v>3075184</v>
      </c>
      <c r="H434" s="154" t="s">
        <v>3348</v>
      </c>
      <c r="J434" s="144"/>
    </row>
    <row r="435" spans="1:10" ht="15" customHeight="1">
      <c r="A435" s="150">
        <f t="shared" si="12"/>
        <v>432</v>
      </c>
      <c r="B435" s="151">
        <v>7866</v>
      </c>
      <c r="C435" s="152" t="s">
        <v>3349</v>
      </c>
      <c r="D435" s="152" t="str">
        <f t="shared" si="13"/>
        <v>DOM ZA PSIHIČKI BOLESNE ODRASLE OSOBE TROGIR (7866)</v>
      </c>
      <c r="E435" s="152" t="s">
        <v>3350</v>
      </c>
      <c r="F435" s="152" t="s">
        <v>3351</v>
      </c>
      <c r="G435" s="153">
        <v>3039200</v>
      </c>
      <c r="H435" s="154" t="s">
        <v>3352</v>
      </c>
      <c r="J435" s="144"/>
    </row>
    <row r="436" spans="1:10" ht="15" customHeight="1">
      <c r="A436" s="150">
        <f t="shared" si="12"/>
        <v>433</v>
      </c>
      <c r="B436" s="151">
        <v>23657</v>
      </c>
      <c r="C436" s="152" t="s">
        <v>3353</v>
      </c>
      <c r="D436" s="152" t="str">
        <f t="shared" si="13"/>
        <v>DOM ZA ODRASLE OSOBE VILA MARIA (23657)</v>
      </c>
      <c r="E436" s="152" t="s">
        <v>3354</v>
      </c>
      <c r="F436" s="152" t="s">
        <v>299</v>
      </c>
      <c r="G436" s="153">
        <v>1599585</v>
      </c>
      <c r="H436" s="154" t="s">
        <v>3355</v>
      </c>
      <c r="J436" s="144"/>
    </row>
    <row r="437" spans="1:10" ht="15" customHeight="1">
      <c r="A437" s="150">
        <f t="shared" si="12"/>
        <v>434</v>
      </c>
      <c r="B437" s="151">
        <v>8051</v>
      </c>
      <c r="C437" s="152" t="s">
        <v>3356</v>
      </c>
      <c r="D437" s="152" t="str">
        <f t="shared" si="13"/>
        <v>DOM ZA PSIHIČKI BOLESNE ODRASLE OSOBE ZAGREB (8051)</v>
      </c>
      <c r="E437" s="152" t="s">
        <v>3357</v>
      </c>
      <c r="F437" s="152" t="s">
        <v>268</v>
      </c>
      <c r="G437" s="153">
        <v>1354256</v>
      </c>
      <c r="H437" s="154" t="s">
        <v>3358</v>
      </c>
      <c r="J437" s="144"/>
    </row>
    <row r="438" spans="1:10" ht="15" customHeight="1">
      <c r="A438" s="150">
        <f t="shared" si="12"/>
        <v>435</v>
      </c>
      <c r="B438" s="151">
        <v>22322</v>
      </c>
      <c r="C438" s="152" t="s">
        <v>3359</v>
      </c>
      <c r="D438" s="152" t="str">
        <f t="shared" si="13"/>
        <v>DOM ZA ODRASLE OSOBE ZEMUNIK (22322)</v>
      </c>
      <c r="E438" s="152" t="s">
        <v>3360</v>
      </c>
      <c r="F438" s="152" t="s">
        <v>3361</v>
      </c>
      <c r="G438" s="153">
        <v>1364464</v>
      </c>
      <c r="H438" s="154" t="s">
        <v>3362</v>
      </c>
      <c r="J438" s="144"/>
    </row>
    <row r="439" spans="1:10" ht="15" customHeight="1">
      <c r="A439" s="150">
        <f t="shared" si="12"/>
        <v>436</v>
      </c>
      <c r="B439" s="151">
        <v>43327</v>
      </c>
      <c r="C439" s="169" t="s">
        <v>3363</v>
      </c>
      <c r="D439" s="152" t="str">
        <f t="shared" si="13"/>
        <v>DOM ZA STARIJE I TEŠKO BOLESNE ODRASLE OSOBE "MAJKA MARIJA PETKOVIĆ" (43327)</v>
      </c>
      <c r="E439" s="169" t="s">
        <v>3364</v>
      </c>
      <c r="F439" s="169" t="s">
        <v>3332</v>
      </c>
      <c r="G439" s="164" t="s">
        <v>3365</v>
      </c>
      <c r="H439" s="172" t="s">
        <v>3366</v>
      </c>
      <c r="J439" s="144"/>
    </row>
    <row r="440" spans="1:10" ht="15" customHeight="1">
      <c r="A440" s="150">
        <f t="shared" si="12"/>
        <v>437</v>
      </c>
      <c r="B440" s="151">
        <v>46052</v>
      </c>
      <c r="C440" s="152" t="s">
        <v>3367</v>
      </c>
      <c r="D440" s="152" t="str">
        <f t="shared" si="13"/>
        <v>DOM ZA STARIJE OSOBE OKLAJ (46052)</v>
      </c>
      <c r="E440" s="152" t="s">
        <v>3368</v>
      </c>
      <c r="F440" s="152" t="s">
        <v>3369</v>
      </c>
      <c r="G440" s="153">
        <v>1917790</v>
      </c>
      <c r="H440" s="154" t="s">
        <v>3370</v>
      </c>
      <c r="J440" s="144"/>
    </row>
    <row r="441" spans="1:10" ht="15" customHeight="1">
      <c r="A441" s="150">
        <f t="shared" si="12"/>
        <v>438</v>
      </c>
      <c r="B441" s="151">
        <v>7243</v>
      </c>
      <c r="C441" s="152" t="s">
        <v>3371</v>
      </c>
      <c r="D441" s="152" t="str">
        <f t="shared" si="13"/>
        <v>ODGOJNI DOM IVANEC (7243)</v>
      </c>
      <c r="E441" s="152" t="s">
        <v>3372</v>
      </c>
      <c r="F441" s="152" t="s">
        <v>3051</v>
      </c>
      <c r="G441" s="153">
        <v>3126013</v>
      </c>
      <c r="H441" s="154" t="s">
        <v>3373</v>
      </c>
      <c r="J441" s="144"/>
    </row>
    <row r="442" spans="1:10" ht="15" customHeight="1">
      <c r="A442" s="150">
        <f t="shared" si="12"/>
        <v>439</v>
      </c>
      <c r="B442" s="151">
        <v>7260</v>
      </c>
      <c r="C442" s="152" t="s">
        <v>3374</v>
      </c>
      <c r="D442" s="152" t="str">
        <f t="shared" si="13"/>
        <v>ODGOJNI DOM MALI LOŠINJ (7260)</v>
      </c>
      <c r="E442" s="152" t="s">
        <v>3375</v>
      </c>
      <c r="F442" s="152" t="s">
        <v>2980</v>
      </c>
      <c r="G442" s="153">
        <v>3040216</v>
      </c>
      <c r="H442" s="154" t="s">
        <v>3376</v>
      </c>
      <c r="J442" s="144"/>
    </row>
    <row r="443" spans="1:10" s="144" customFormat="1" ht="15" customHeight="1">
      <c r="A443" s="139">
        <f t="shared" si="12"/>
        <v>440</v>
      </c>
      <c r="B443" s="146">
        <v>43214</v>
      </c>
      <c r="C443" s="147" t="s">
        <v>3377</v>
      </c>
      <c r="D443" s="152" t="str">
        <f t="shared" si="13"/>
        <v>MINISTARSTVO TURIZMA I SPORTA (43214)</v>
      </c>
      <c r="E443" s="147" t="s">
        <v>2632</v>
      </c>
      <c r="F443" s="147" t="s">
        <v>268</v>
      </c>
      <c r="G443" s="148">
        <v>2323427</v>
      </c>
      <c r="H443" s="149" t="s">
        <v>3378</v>
      </c>
    </row>
    <row r="444" spans="1:10" ht="15" customHeight="1">
      <c r="A444" s="139">
        <f t="shared" ref="A444:A507" si="14">+A443+1</f>
        <v>441</v>
      </c>
      <c r="B444" s="146" t="s">
        <v>3379</v>
      </c>
      <c r="C444" s="147" t="s">
        <v>3380</v>
      </c>
      <c r="D444" s="152" t="str">
        <f t="shared" si="13"/>
        <v>MINISTARSTVO ZDRAVSTVA (47107)</v>
      </c>
      <c r="E444" s="147" t="s">
        <v>3381</v>
      </c>
      <c r="F444" s="147" t="s">
        <v>268</v>
      </c>
      <c r="G444" s="148">
        <v>2830396</v>
      </c>
      <c r="H444" s="149" t="s">
        <v>3382</v>
      </c>
      <c r="J444" s="144"/>
    </row>
    <row r="445" spans="1:10" ht="15" customHeight="1">
      <c r="A445" s="150">
        <f t="shared" si="14"/>
        <v>442</v>
      </c>
      <c r="B445" s="151">
        <v>26571</v>
      </c>
      <c r="C445" s="152" t="s">
        <v>3383</v>
      </c>
      <c r="D445" s="152" t="str">
        <f t="shared" si="13"/>
        <v>KLINIČKA BOLNICA DUBRAVA (26571)</v>
      </c>
      <c r="E445" s="152" t="s">
        <v>3384</v>
      </c>
      <c r="F445" s="152" t="s">
        <v>268</v>
      </c>
      <c r="G445" s="153">
        <v>3799913</v>
      </c>
      <c r="H445" s="154" t="s">
        <v>3385</v>
      </c>
      <c r="J445" s="144"/>
    </row>
    <row r="446" spans="1:10" ht="15" customHeight="1">
      <c r="A446" s="150">
        <f t="shared" si="14"/>
        <v>443</v>
      </c>
      <c r="B446" s="151">
        <v>26387</v>
      </c>
      <c r="C446" s="152" t="s">
        <v>3386</v>
      </c>
      <c r="D446" s="152" t="str">
        <f t="shared" si="13"/>
        <v>KLINIČKA BOLNICA MERKUR (26387)</v>
      </c>
      <c r="E446" s="152" t="s">
        <v>3387</v>
      </c>
      <c r="F446" s="152" t="s">
        <v>268</v>
      </c>
      <c r="G446" s="153">
        <v>3279057</v>
      </c>
      <c r="H446" s="154" t="s">
        <v>3388</v>
      </c>
      <c r="J446" s="144"/>
    </row>
    <row r="447" spans="1:10" ht="15" customHeight="1">
      <c r="A447" s="150">
        <f t="shared" si="14"/>
        <v>444</v>
      </c>
      <c r="B447" s="151">
        <v>26400</v>
      </c>
      <c r="C447" s="162" t="s">
        <v>3389</v>
      </c>
      <c r="D447" s="152" t="str">
        <f t="shared" si="13"/>
        <v>KLINIČKI BOLNIČKI CENTAR OSIJEK (26400)</v>
      </c>
      <c r="E447" s="152" t="s">
        <v>3390</v>
      </c>
      <c r="F447" s="152" t="s">
        <v>271</v>
      </c>
      <c r="G447" s="153">
        <v>3018822</v>
      </c>
      <c r="H447" s="154" t="s">
        <v>3391</v>
      </c>
      <c r="J447" s="144"/>
    </row>
    <row r="448" spans="1:10" ht="15" customHeight="1">
      <c r="A448" s="150">
        <f t="shared" si="14"/>
        <v>445</v>
      </c>
      <c r="B448" s="151">
        <v>26379</v>
      </c>
      <c r="C448" s="152" t="s">
        <v>3392</v>
      </c>
      <c r="D448" s="152" t="str">
        <f t="shared" si="13"/>
        <v>KLINIČKI BOLNIČKI CENTAR RIJEKA (26379)</v>
      </c>
      <c r="E448" s="152" t="s">
        <v>3393</v>
      </c>
      <c r="F448" s="152" t="s">
        <v>313</v>
      </c>
      <c r="G448" s="153">
        <v>3368041</v>
      </c>
      <c r="H448" s="154" t="s">
        <v>3394</v>
      </c>
      <c r="J448" s="144"/>
    </row>
    <row r="449" spans="1:10" ht="15" customHeight="1">
      <c r="A449" s="150">
        <f t="shared" si="14"/>
        <v>446</v>
      </c>
      <c r="B449" s="151">
        <v>26395</v>
      </c>
      <c r="C449" s="152" t="s">
        <v>3395</v>
      </c>
      <c r="D449" s="152" t="str">
        <f t="shared" si="13"/>
        <v>KLINIČKI BOLNIČKI CENTAR SESTRE MILOSRDNICE (26395)</v>
      </c>
      <c r="E449" s="152" t="s">
        <v>3396</v>
      </c>
      <c r="F449" s="152" t="s">
        <v>268</v>
      </c>
      <c r="G449" s="153">
        <v>3208036</v>
      </c>
      <c r="H449" s="154" t="s">
        <v>3397</v>
      </c>
      <c r="J449" s="144"/>
    </row>
    <row r="450" spans="1:10" ht="15" customHeight="1">
      <c r="A450" s="150">
        <f t="shared" si="14"/>
        <v>447</v>
      </c>
      <c r="B450" s="151">
        <v>26418</v>
      </c>
      <c r="C450" s="162" t="s">
        <v>3398</v>
      </c>
      <c r="D450" s="152" t="str">
        <f t="shared" si="13"/>
        <v>KLINIČKI BOLNIČKI CENTAR SPLIT (26418)</v>
      </c>
      <c r="E450" s="152" t="s">
        <v>3399</v>
      </c>
      <c r="F450" s="152" t="s">
        <v>353</v>
      </c>
      <c r="G450" s="153">
        <v>242870</v>
      </c>
      <c r="H450" s="154" t="s">
        <v>3400</v>
      </c>
      <c r="J450" s="144"/>
    </row>
    <row r="451" spans="1:10" ht="15" customHeight="1">
      <c r="A451" s="150">
        <f t="shared" si="14"/>
        <v>448</v>
      </c>
      <c r="B451" s="151">
        <v>38069</v>
      </c>
      <c r="C451" s="152" t="s">
        <v>3401</v>
      </c>
      <c r="D451" s="152" t="str">
        <f t="shared" si="13"/>
        <v>KLINIČKI BOLNIČKI CENTAR ZAGREB (38069)</v>
      </c>
      <c r="E451" s="152" t="s">
        <v>3402</v>
      </c>
      <c r="F451" s="152" t="s">
        <v>268</v>
      </c>
      <c r="G451" s="153">
        <v>3270777</v>
      </c>
      <c r="H451" s="154" t="s">
        <v>3403</v>
      </c>
      <c r="J451" s="144"/>
    </row>
    <row r="452" spans="1:10" ht="15" customHeight="1">
      <c r="A452" s="150">
        <f t="shared" si="14"/>
        <v>449</v>
      </c>
      <c r="B452" s="151">
        <v>47893</v>
      </c>
      <c r="C452" s="152" t="s">
        <v>3404</v>
      </c>
      <c r="D452" s="152" t="str">
        <f t="shared" ref="D452:D515" si="15">C452&amp;" ("&amp;B452&amp;")"</f>
        <v>KLINIKA ZA DJEČJE BOLESTI ZAGREB (47893)</v>
      </c>
      <c r="E452" s="152" t="s">
        <v>3405</v>
      </c>
      <c r="F452" s="152" t="s">
        <v>268</v>
      </c>
      <c r="G452" s="153">
        <v>2874989</v>
      </c>
      <c r="H452" s="154" t="s">
        <v>3406</v>
      </c>
      <c r="J452" s="144"/>
    </row>
    <row r="453" spans="1:10" ht="15" customHeight="1">
      <c r="A453" s="150">
        <f t="shared" si="14"/>
        <v>450</v>
      </c>
      <c r="B453" s="151">
        <v>26459</v>
      </c>
      <c r="C453" s="152" t="s">
        <v>3407</v>
      </c>
      <c r="D453" s="152" t="str">
        <f t="shared" si="15"/>
        <v>KLINIKA ZA INFEKTIVNE BOLESTI DR. FRAN MIHALJEVIĆ (26459)</v>
      </c>
      <c r="E453" s="152" t="s">
        <v>3408</v>
      </c>
      <c r="F453" s="152" t="s">
        <v>268</v>
      </c>
      <c r="G453" s="153">
        <v>3270793</v>
      </c>
      <c r="H453" s="154" t="s">
        <v>3409</v>
      </c>
      <c r="J453" s="144"/>
    </row>
    <row r="454" spans="1:10" ht="15" customHeight="1">
      <c r="A454" s="150">
        <f t="shared" si="14"/>
        <v>451</v>
      </c>
      <c r="B454" s="151">
        <v>26426</v>
      </c>
      <c r="C454" s="162" t="s">
        <v>3410</v>
      </c>
      <c r="D454" s="152" t="str">
        <f t="shared" si="15"/>
        <v>KLINIKA ZA ORTOPEDIJU LOVRAN (26426)</v>
      </c>
      <c r="E454" s="152" t="s">
        <v>3411</v>
      </c>
      <c r="F454" s="152" t="s">
        <v>2770</v>
      </c>
      <c r="G454" s="153">
        <v>3090302</v>
      </c>
      <c r="H454" s="154" t="s">
        <v>3412</v>
      </c>
      <c r="J454" s="144"/>
    </row>
    <row r="455" spans="1:10" ht="15" customHeight="1">
      <c r="A455" s="150">
        <f t="shared" si="14"/>
        <v>452</v>
      </c>
      <c r="B455" s="151">
        <v>38028</v>
      </c>
      <c r="C455" s="162" t="s">
        <v>3413</v>
      </c>
      <c r="D455" s="152" t="str">
        <f t="shared" si="15"/>
        <v>NACIONALNA MEMORIJALNA BOLNICA VUKOVAR (38028)</v>
      </c>
      <c r="E455" s="169" t="s">
        <v>3414</v>
      </c>
      <c r="F455" s="169" t="s">
        <v>494</v>
      </c>
      <c r="G455" s="164" t="s">
        <v>3415</v>
      </c>
      <c r="H455" s="170">
        <v>54896856295</v>
      </c>
      <c r="J455" s="144"/>
    </row>
    <row r="456" spans="1:10" ht="15" customHeight="1">
      <c r="A456" s="150">
        <f t="shared" si="14"/>
        <v>453</v>
      </c>
      <c r="B456" s="151">
        <v>38655</v>
      </c>
      <c r="C456" s="152" t="s">
        <v>3416</v>
      </c>
      <c r="D456" s="152" t="str">
        <f t="shared" si="15"/>
        <v>DOM ZDRAVLJA MINISTARSTVA UNUTARNJIH POSLOVA REPUBLIKE HRVATSKE (38655)</v>
      </c>
      <c r="E456" s="152" t="s">
        <v>3417</v>
      </c>
      <c r="F456" s="152" t="s">
        <v>268</v>
      </c>
      <c r="G456" s="153">
        <v>3274314</v>
      </c>
      <c r="H456" s="154" t="s">
        <v>3418</v>
      </c>
      <c r="J456" s="144"/>
    </row>
    <row r="457" spans="1:10" ht="15" customHeight="1">
      <c r="A457" s="150">
        <f t="shared" si="14"/>
        <v>454</v>
      </c>
      <c r="B457" s="151">
        <v>44573</v>
      </c>
      <c r="C457" s="152" t="s">
        <v>3419</v>
      </c>
      <c r="D457" s="152" t="str">
        <f t="shared" si="15"/>
        <v>HRVATSKI ZAVOD ZA HITNU MEDICINU (44573)</v>
      </c>
      <c r="E457" s="152" t="s">
        <v>3420</v>
      </c>
      <c r="F457" s="152" t="s">
        <v>268</v>
      </c>
      <c r="G457" s="153">
        <v>2536145</v>
      </c>
      <c r="H457" s="154" t="s">
        <v>3421</v>
      </c>
      <c r="J457" s="144"/>
    </row>
    <row r="458" spans="1:10" ht="15" customHeight="1">
      <c r="A458" s="150">
        <f t="shared" si="14"/>
        <v>455</v>
      </c>
      <c r="B458" s="151">
        <v>26346</v>
      </c>
      <c r="C458" s="152" t="s">
        <v>3422</v>
      </c>
      <c r="D458" s="152" t="str">
        <f t="shared" si="15"/>
        <v>HRVATSKI ZAVOD ZA JAVNO ZDRAVSTVO (26346)</v>
      </c>
      <c r="E458" s="152" t="s">
        <v>3423</v>
      </c>
      <c r="F458" s="152" t="s">
        <v>268</v>
      </c>
      <c r="G458" s="153">
        <v>3270963</v>
      </c>
      <c r="H458" s="154" t="s">
        <v>3424</v>
      </c>
      <c r="J458" s="144"/>
    </row>
    <row r="459" spans="1:10" ht="15" customHeight="1">
      <c r="A459" s="150">
        <f t="shared" si="14"/>
        <v>456</v>
      </c>
      <c r="B459" s="151">
        <v>26354</v>
      </c>
      <c r="C459" s="152" t="s">
        <v>3425</v>
      </c>
      <c r="D459" s="152" t="str">
        <f t="shared" si="15"/>
        <v>HRVATSKI ZAVOD ZA TRANSFUZIJSKU MEDICINU (26354)</v>
      </c>
      <c r="E459" s="152" t="s">
        <v>3426</v>
      </c>
      <c r="F459" s="152" t="s">
        <v>268</v>
      </c>
      <c r="G459" s="153">
        <v>3281973</v>
      </c>
      <c r="H459" s="154" t="s">
        <v>3427</v>
      </c>
      <c r="J459" s="144"/>
    </row>
    <row r="460" spans="1:10" ht="15" customHeight="1">
      <c r="A460" s="150">
        <f t="shared" si="14"/>
        <v>457</v>
      </c>
      <c r="B460" s="151">
        <v>23616</v>
      </c>
      <c r="C460" s="152" t="s">
        <v>3428</v>
      </c>
      <c r="D460" s="152" t="str">
        <f t="shared" si="15"/>
        <v>IMUNOLOŠKI ZAVOD (23616)</v>
      </c>
      <c r="E460" s="152" t="s">
        <v>3429</v>
      </c>
      <c r="F460" s="152" t="s">
        <v>268</v>
      </c>
      <c r="G460" s="155" t="s">
        <v>3430</v>
      </c>
      <c r="H460" s="173" t="s">
        <v>3431</v>
      </c>
      <c r="J460" s="144"/>
    </row>
    <row r="461" spans="1:10" ht="15" customHeight="1">
      <c r="A461" s="139">
        <f t="shared" si="14"/>
        <v>458</v>
      </c>
      <c r="B461" s="146">
        <v>21828</v>
      </c>
      <c r="C461" s="147" t="s">
        <v>3432</v>
      </c>
      <c r="D461" s="152" t="str">
        <f t="shared" si="15"/>
        <v>HRVATSKA AKADEMIJA ZNANOSTI I UMJETNOSTI (21828)</v>
      </c>
      <c r="E461" s="147" t="s">
        <v>3433</v>
      </c>
      <c r="F461" s="147" t="s">
        <v>268</v>
      </c>
      <c r="G461" s="148">
        <v>3205207</v>
      </c>
      <c r="H461" s="149" t="s">
        <v>3434</v>
      </c>
      <c r="J461" s="144"/>
    </row>
    <row r="462" spans="1:10" ht="15" customHeight="1">
      <c r="A462" s="139">
        <f t="shared" si="14"/>
        <v>459</v>
      </c>
      <c r="B462" s="146">
        <v>51441</v>
      </c>
      <c r="C462" s="147" t="s">
        <v>3435</v>
      </c>
      <c r="D462" s="152" t="str">
        <f t="shared" si="15"/>
        <v>MINISTARSTVO PRAVOSUĐA I UPRAVE (51441)</v>
      </c>
      <c r="E462" s="147" t="s">
        <v>3436</v>
      </c>
      <c r="F462" s="147" t="s">
        <v>268</v>
      </c>
      <c r="G462" s="148">
        <v>5287260</v>
      </c>
      <c r="H462" s="149" t="s">
        <v>3437</v>
      </c>
      <c r="I462" s="174"/>
      <c r="J462" s="144"/>
    </row>
    <row r="463" spans="1:10" ht="15" customHeight="1">
      <c r="A463" s="150">
        <f t="shared" si="14"/>
        <v>460</v>
      </c>
      <c r="B463" s="151">
        <v>45978</v>
      </c>
      <c r="C463" s="152" t="s">
        <v>3438</v>
      </c>
      <c r="D463" s="152" t="str">
        <f t="shared" si="15"/>
        <v>PRAVOSUDNA AKADEMIJA (45978)</v>
      </c>
      <c r="E463" s="152" t="s">
        <v>3436</v>
      </c>
      <c r="F463" s="152" t="s">
        <v>268</v>
      </c>
      <c r="G463" s="153" t="s">
        <v>3439</v>
      </c>
      <c r="H463" s="175" t="s">
        <v>3440</v>
      </c>
      <c r="J463" s="144"/>
    </row>
    <row r="464" spans="1:10" ht="15" customHeight="1">
      <c r="A464" s="150">
        <f t="shared" si="14"/>
        <v>461</v>
      </c>
      <c r="B464" s="151">
        <v>47668</v>
      </c>
      <c r="C464" s="152" t="s">
        <v>3441</v>
      </c>
      <c r="D464" s="152" t="str">
        <f t="shared" si="15"/>
        <v>CENTAR ZA DIJAGNOSTIKU U ZAGREBU (47668)</v>
      </c>
      <c r="E464" s="152" t="s">
        <v>3442</v>
      </c>
      <c r="F464" s="152" t="s">
        <v>1334</v>
      </c>
      <c r="G464" s="153" t="s">
        <v>3443</v>
      </c>
      <c r="H464" s="175">
        <v>95770301332</v>
      </c>
      <c r="J464" s="144"/>
    </row>
    <row r="465" spans="1:10" ht="15" customHeight="1">
      <c r="A465" s="150">
        <f t="shared" si="14"/>
        <v>462</v>
      </c>
      <c r="B465" s="151">
        <v>24086</v>
      </c>
      <c r="C465" s="152" t="s">
        <v>3444</v>
      </c>
      <c r="D465" s="152" t="str">
        <f t="shared" si="15"/>
        <v>CENTAR ZA IZOBRAZBU  (24086)</v>
      </c>
      <c r="E465" s="152" t="s">
        <v>3442</v>
      </c>
      <c r="F465" s="152" t="s">
        <v>268</v>
      </c>
      <c r="G465" s="153">
        <v>1740024</v>
      </c>
      <c r="H465" s="154" t="s">
        <v>3445</v>
      </c>
      <c r="J465" s="144"/>
    </row>
    <row r="466" spans="1:10" ht="15" customHeight="1">
      <c r="A466" s="150">
        <f t="shared" si="14"/>
        <v>463</v>
      </c>
      <c r="B466" s="151">
        <v>20727</v>
      </c>
      <c r="C466" s="152" t="s">
        <v>3446</v>
      </c>
      <c r="D466" s="152" t="str">
        <f t="shared" si="15"/>
        <v>KAZNIONICA U GLINI (20727)</v>
      </c>
      <c r="E466" s="152" t="s">
        <v>3447</v>
      </c>
      <c r="F466" s="152" t="s">
        <v>3032</v>
      </c>
      <c r="G466" s="153">
        <v>1149695</v>
      </c>
      <c r="H466" s="154" t="s">
        <v>3448</v>
      </c>
      <c r="J466" s="144"/>
    </row>
    <row r="467" spans="1:10" ht="15" customHeight="1">
      <c r="A467" s="150">
        <f t="shared" si="14"/>
        <v>464</v>
      </c>
      <c r="B467" s="151">
        <v>3164</v>
      </c>
      <c r="C467" s="152" t="s">
        <v>3449</v>
      </c>
      <c r="D467" s="152" t="str">
        <f t="shared" si="15"/>
        <v>KAZNIONICA U LEPOGLAVI (3164)</v>
      </c>
      <c r="E467" s="152" t="s">
        <v>3450</v>
      </c>
      <c r="F467" s="152" t="s">
        <v>3451</v>
      </c>
      <c r="G467" s="153">
        <v>3125971</v>
      </c>
      <c r="H467" s="154" t="s">
        <v>3452</v>
      </c>
      <c r="J467" s="144"/>
    </row>
    <row r="468" spans="1:10" ht="15" customHeight="1">
      <c r="A468" s="150">
        <f t="shared" si="14"/>
        <v>465</v>
      </c>
      <c r="B468" s="151">
        <v>3172</v>
      </c>
      <c r="C468" s="152" t="s">
        <v>3453</v>
      </c>
      <c r="D468" s="152" t="str">
        <f t="shared" si="15"/>
        <v>KAZNIONICA U LIPOVICI - POPOVAČA (3172)</v>
      </c>
      <c r="E468" s="152" t="s">
        <v>3454</v>
      </c>
      <c r="F468" s="152" t="s">
        <v>3455</v>
      </c>
      <c r="G468" s="153">
        <v>3331482</v>
      </c>
      <c r="H468" s="154" t="s">
        <v>3456</v>
      </c>
      <c r="J468" s="144"/>
    </row>
    <row r="469" spans="1:10" ht="15" customHeight="1">
      <c r="A469" s="150">
        <f t="shared" si="14"/>
        <v>466</v>
      </c>
      <c r="B469" s="151">
        <v>50395</v>
      </c>
      <c r="C469" s="152" t="s">
        <v>3457</v>
      </c>
      <c r="D469" s="152" t="str">
        <f t="shared" si="15"/>
        <v>KAZNIONICA U POŽEGI (50395)</v>
      </c>
      <c r="E469" s="152" t="s">
        <v>3458</v>
      </c>
      <c r="F469" s="152" t="s">
        <v>510</v>
      </c>
      <c r="G469" s="153">
        <v>4982495</v>
      </c>
      <c r="H469" s="154" t="s">
        <v>3459</v>
      </c>
      <c r="J469" s="144"/>
    </row>
    <row r="470" spans="1:10" ht="15" customHeight="1">
      <c r="A470" s="150">
        <f t="shared" si="14"/>
        <v>467</v>
      </c>
      <c r="B470" s="151">
        <v>3197</v>
      </c>
      <c r="C470" s="152" t="s">
        <v>3460</v>
      </c>
      <c r="D470" s="152" t="str">
        <f t="shared" si="15"/>
        <v>KAZNIONICA U TUROPOLJU (3197)</v>
      </c>
      <c r="E470" s="152" t="s">
        <v>3461</v>
      </c>
      <c r="F470" s="152" t="s">
        <v>2390</v>
      </c>
      <c r="G470" s="153">
        <v>3230015</v>
      </c>
      <c r="H470" s="154" t="s">
        <v>3462</v>
      </c>
      <c r="J470" s="144"/>
    </row>
    <row r="471" spans="1:10" ht="15" customHeight="1">
      <c r="A471" s="150">
        <f t="shared" si="14"/>
        <v>468</v>
      </c>
      <c r="B471" s="151">
        <v>3201</v>
      </c>
      <c r="C471" s="152" t="s">
        <v>3463</v>
      </c>
      <c r="D471" s="152" t="str">
        <f t="shared" si="15"/>
        <v>KAZNIONICA U VALTURI (3201)</v>
      </c>
      <c r="E471" s="152" t="s">
        <v>3464</v>
      </c>
      <c r="F471" s="152" t="s">
        <v>299</v>
      </c>
      <c r="G471" s="153">
        <v>3221784</v>
      </c>
      <c r="H471" s="154" t="s">
        <v>3465</v>
      </c>
      <c r="J471" s="144"/>
    </row>
    <row r="472" spans="1:10" ht="15" customHeight="1">
      <c r="A472" s="150">
        <f t="shared" si="14"/>
        <v>469</v>
      </c>
      <c r="B472" s="151">
        <v>3156</v>
      </c>
      <c r="C472" s="152" t="s">
        <v>3466</v>
      </c>
      <c r="D472" s="152" t="str">
        <f t="shared" si="15"/>
        <v>ODGOJNI ZAVOD TUROPOLJE (3156)</v>
      </c>
      <c r="E472" s="152" t="s">
        <v>3467</v>
      </c>
      <c r="F472" s="152" t="s">
        <v>2390</v>
      </c>
      <c r="G472" s="153">
        <v>3126498</v>
      </c>
      <c r="H472" s="154" t="s">
        <v>3468</v>
      </c>
      <c r="J472" s="144"/>
    </row>
    <row r="473" spans="1:10" ht="15" customHeight="1">
      <c r="A473" s="150">
        <f t="shared" si="14"/>
        <v>470</v>
      </c>
      <c r="B473" s="151">
        <v>46614</v>
      </c>
      <c r="C473" s="152" t="s">
        <v>3469</v>
      </c>
      <c r="D473" s="152" t="str">
        <f t="shared" si="15"/>
        <v>ODGOJNI ZAVOD U POŽEGI (46614)</v>
      </c>
      <c r="E473" s="152" t="s">
        <v>3458</v>
      </c>
      <c r="F473" s="152" t="s">
        <v>510</v>
      </c>
      <c r="G473" s="153">
        <v>3342719</v>
      </c>
      <c r="H473" s="154" t="s">
        <v>3470</v>
      </c>
      <c r="J473" s="144"/>
    </row>
    <row r="474" spans="1:10" ht="15" customHeight="1">
      <c r="A474" s="150">
        <f t="shared" si="14"/>
        <v>471</v>
      </c>
      <c r="B474" s="151">
        <v>3210</v>
      </c>
      <c r="C474" s="152" t="s">
        <v>3471</v>
      </c>
      <c r="D474" s="152" t="str">
        <f t="shared" si="15"/>
        <v>ZATVOR U BJELOVARU (3210)</v>
      </c>
      <c r="E474" s="152" t="s">
        <v>3472</v>
      </c>
      <c r="F474" s="152" t="s">
        <v>2460</v>
      </c>
      <c r="G474" s="153">
        <v>3331369</v>
      </c>
      <c r="H474" s="154" t="s">
        <v>3473</v>
      </c>
      <c r="J474" s="144"/>
    </row>
    <row r="475" spans="1:10" ht="15" customHeight="1">
      <c r="A475" s="150">
        <f t="shared" si="14"/>
        <v>472</v>
      </c>
      <c r="B475" s="151">
        <v>3228</v>
      </c>
      <c r="C475" s="152" t="s">
        <v>3474</v>
      </c>
      <c r="D475" s="152" t="str">
        <f t="shared" si="15"/>
        <v>ZATVOR U DUBROVNIKU  (3228)</v>
      </c>
      <c r="E475" s="152" t="s">
        <v>3475</v>
      </c>
      <c r="F475" s="152" t="s">
        <v>306</v>
      </c>
      <c r="G475" s="153">
        <v>3312062</v>
      </c>
      <c r="H475" s="154" t="s">
        <v>3476</v>
      </c>
      <c r="J475" s="144"/>
    </row>
    <row r="476" spans="1:10" ht="15" customHeight="1">
      <c r="A476" s="150">
        <f t="shared" si="14"/>
        <v>473</v>
      </c>
      <c r="B476" s="151">
        <v>3236</v>
      </c>
      <c r="C476" s="152" t="s">
        <v>3477</v>
      </c>
      <c r="D476" s="152" t="str">
        <f t="shared" si="15"/>
        <v>ZATVOR U GOSPIĆU (3236)</v>
      </c>
      <c r="E476" s="152" t="s">
        <v>3478</v>
      </c>
      <c r="F476" s="152" t="s">
        <v>502</v>
      </c>
      <c r="G476" s="153">
        <v>3345971</v>
      </c>
      <c r="H476" s="154" t="s">
        <v>3479</v>
      </c>
      <c r="J476" s="144"/>
    </row>
    <row r="477" spans="1:10" ht="15" customHeight="1">
      <c r="A477" s="150">
        <f t="shared" si="14"/>
        <v>474</v>
      </c>
      <c r="B477" s="151">
        <v>3244</v>
      </c>
      <c r="C477" s="152" t="s">
        <v>3480</v>
      </c>
      <c r="D477" s="152" t="str">
        <f t="shared" si="15"/>
        <v>ZATVOR U KARLOVCU (3244)</v>
      </c>
      <c r="E477" s="152" t="s">
        <v>3481</v>
      </c>
      <c r="F477" s="152" t="s">
        <v>506</v>
      </c>
      <c r="G477" s="153">
        <v>3141667</v>
      </c>
      <c r="H477" s="154" t="s">
        <v>3482</v>
      </c>
      <c r="J477" s="144"/>
    </row>
    <row r="478" spans="1:10" ht="15" customHeight="1">
      <c r="A478" s="150">
        <f t="shared" si="14"/>
        <v>475</v>
      </c>
      <c r="B478" s="151">
        <v>3252</v>
      </c>
      <c r="C478" s="152" t="s">
        <v>3483</v>
      </c>
      <c r="D478" s="152" t="str">
        <f t="shared" si="15"/>
        <v>ZATVOR U OSIJEKU (3252)</v>
      </c>
      <c r="E478" s="152" t="s">
        <v>3484</v>
      </c>
      <c r="F478" s="152" t="s">
        <v>271</v>
      </c>
      <c r="G478" s="153">
        <v>3055264</v>
      </c>
      <c r="H478" s="154" t="s">
        <v>3485</v>
      </c>
      <c r="J478" s="144"/>
    </row>
    <row r="479" spans="1:10" ht="15" customHeight="1">
      <c r="A479" s="150">
        <f t="shared" si="14"/>
        <v>476</v>
      </c>
      <c r="B479" s="151">
        <v>50400</v>
      </c>
      <c r="C479" s="152" t="s">
        <v>3486</v>
      </c>
      <c r="D479" s="152" t="str">
        <f t="shared" si="15"/>
        <v>ZATVOR U POŽEGI (50400)</v>
      </c>
      <c r="E479" s="152" t="s">
        <v>3487</v>
      </c>
      <c r="F479" s="152" t="s">
        <v>510</v>
      </c>
      <c r="G479" s="153">
        <v>4982533</v>
      </c>
      <c r="H479" s="154" t="s">
        <v>3488</v>
      </c>
      <c r="J479" s="144"/>
    </row>
    <row r="480" spans="1:10" ht="15" customHeight="1">
      <c r="A480" s="150">
        <f t="shared" si="14"/>
        <v>477</v>
      </c>
      <c r="B480" s="151">
        <v>3277</v>
      </c>
      <c r="C480" s="152" t="s">
        <v>3489</v>
      </c>
      <c r="D480" s="152" t="str">
        <f t="shared" si="15"/>
        <v>ZATVOR U PULI (3277)</v>
      </c>
      <c r="E480" s="152" t="s">
        <v>3490</v>
      </c>
      <c r="F480" s="152" t="s">
        <v>299</v>
      </c>
      <c r="G480" s="153">
        <v>3227693</v>
      </c>
      <c r="H480" s="154" t="s">
        <v>3491</v>
      </c>
      <c r="J480" s="144"/>
    </row>
    <row r="481" spans="1:10" ht="15" customHeight="1">
      <c r="A481" s="150">
        <f t="shared" si="14"/>
        <v>478</v>
      </c>
      <c r="B481" s="151">
        <v>3285</v>
      </c>
      <c r="C481" s="152" t="s">
        <v>3492</v>
      </c>
      <c r="D481" s="152" t="str">
        <f t="shared" si="15"/>
        <v>ZATVOR U RIJECI (3285)</v>
      </c>
      <c r="E481" s="152" t="s">
        <v>3493</v>
      </c>
      <c r="F481" s="152" t="s">
        <v>313</v>
      </c>
      <c r="G481" s="153">
        <v>3341640</v>
      </c>
      <c r="H481" s="154" t="s">
        <v>3494</v>
      </c>
      <c r="J481" s="144"/>
    </row>
    <row r="482" spans="1:10" ht="15" customHeight="1">
      <c r="A482" s="150">
        <f t="shared" si="14"/>
        <v>479</v>
      </c>
      <c r="B482" s="151">
        <v>3293</v>
      </c>
      <c r="C482" s="152" t="s">
        <v>3495</v>
      </c>
      <c r="D482" s="152" t="str">
        <f t="shared" si="15"/>
        <v>ZATVOR U SISKU (3293)</v>
      </c>
      <c r="E482" s="152" t="s">
        <v>3496</v>
      </c>
      <c r="F482" s="152" t="s">
        <v>1283</v>
      </c>
      <c r="G482" s="153">
        <v>3314707</v>
      </c>
      <c r="H482" s="154" t="s">
        <v>3497</v>
      </c>
      <c r="J482" s="144"/>
    </row>
    <row r="483" spans="1:10" ht="15" customHeight="1">
      <c r="A483" s="150">
        <f t="shared" si="14"/>
        <v>480</v>
      </c>
      <c r="B483" s="151">
        <v>3308</v>
      </c>
      <c r="C483" s="152" t="s">
        <v>3498</v>
      </c>
      <c r="D483" s="152" t="str">
        <f t="shared" si="15"/>
        <v>ZATVOR U SPLITU (3308)</v>
      </c>
      <c r="E483" s="152" t="s">
        <v>3499</v>
      </c>
      <c r="F483" s="152" t="s">
        <v>353</v>
      </c>
      <c r="G483" s="153">
        <v>3148262</v>
      </c>
      <c r="H483" s="154" t="s">
        <v>3500</v>
      </c>
      <c r="J483" s="144"/>
    </row>
    <row r="484" spans="1:10" ht="15" customHeight="1">
      <c r="A484" s="150">
        <f t="shared" si="14"/>
        <v>481</v>
      </c>
      <c r="B484" s="151">
        <v>3316</v>
      </c>
      <c r="C484" s="152" t="s">
        <v>3501</v>
      </c>
      <c r="D484" s="152" t="str">
        <f t="shared" si="15"/>
        <v>ZATVOR U ŠIBENIKU (3316)</v>
      </c>
      <c r="E484" s="152" t="s">
        <v>3502</v>
      </c>
      <c r="F484" s="152" t="s">
        <v>517</v>
      </c>
      <c r="G484" s="153">
        <v>3060870</v>
      </c>
      <c r="H484" s="154" t="s">
        <v>3503</v>
      </c>
      <c r="J484" s="144"/>
    </row>
    <row r="485" spans="1:10" ht="15" customHeight="1">
      <c r="A485" s="150">
        <f t="shared" si="14"/>
        <v>482</v>
      </c>
      <c r="B485" s="151">
        <v>3324</v>
      </c>
      <c r="C485" s="152" t="s">
        <v>3504</v>
      </c>
      <c r="D485" s="152" t="str">
        <f t="shared" si="15"/>
        <v>ZATVOR U VARAŽDINU (3324)</v>
      </c>
      <c r="E485" s="152" t="s">
        <v>3505</v>
      </c>
      <c r="F485" s="152" t="s">
        <v>438</v>
      </c>
      <c r="G485" s="153">
        <v>3048560</v>
      </c>
      <c r="H485" s="154" t="s">
        <v>3506</v>
      </c>
      <c r="J485" s="144"/>
    </row>
    <row r="486" spans="1:10" ht="15" customHeight="1">
      <c r="A486" s="150">
        <f t="shared" si="14"/>
        <v>483</v>
      </c>
      <c r="B486" s="151">
        <v>3332</v>
      </c>
      <c r="C486" s="152" t="s">
        <v>3507</v>
      </c>
      <c r="D486" s="152" t="str">
        <f t="shared" si="15"/>
        <v>ZATVOR U ZADRU (3332)</v>
      </c>
      <c r="E486" s="152" t="s">
        <v>3508</v>
      </c>
      <c r="F486" s="152" t="s">
        <v>309</v>
      </c>
      <c r="G486" s="153">
        <v>3159973</v>
      </c>
      <c r="H486" s="154" t="s">
        <v>3509</v>
      </c>
      <c r="J486" s="144"/>
    </row>
    <row r="487" spans="1:10" ht="15" customHeight="1">
      <c r="A487" s="150">
        <f t="shared" si="14"/>
        <v>484</v>
      </c>
      <c r="B487" s="151">
        <v>3349</v>
      </c>
      <c r="C487" s="152" t="s">
        <v>3510</v>
      </c>
      <c r="D487" s="152" t="str">
        <f t="shared" si="15"/>
        <v>ZATVOR U ZAGREBU (3349)</v>
      </c>
      <c r="E487" s="152" t="s">
        <v>3442</v>
      </c>
      <c r="F487" s="152" t="s">
        <v>268</v>
      </c>
      <c r="G487" s="153">
        <v>3226476</v>
      </c>
      <c r="H487" s="154" t="s">
        <v>3511</v>
      </c>
      <c r="J487" s="144"/>
    </row>
    <row r="488" spans="1:10" ht="15" customHeight="1">
      <c r="A488" s="150">
        <f t="shared" si="14"/>
        <v>485</v>
      </c>
      <c r="B488" s="151">
        <v>3148</v>
      </c>
      <c r="C488" s="152" t="s">
        <v>3512</v>
      </c>
      <c r="D488" s="152" t="str">
        <f t="shared" si="15"/>
        <v>ZATVORSKA BOLNICA U ZAGREBU (3148)</v>
      </c>
      <c r="E488" s="152" t="s">
        <v>3513</v>
      </c>
      <c r="F488" s="152" t="s">
        <v>268</v>
      </c>
      <c r="G488" s="153">
        <v>3283089</v>
      </c>
      <c r="H488" s="154" t="s">
        <v>3514</v>
      </c>
      <c r="J488" s="144"/>
    </row>
    <row r="489" spans="1:10" ht="15" customHeight="1">
      <c r="A489" s="150">
        <f t="shared" si="14"/>
        <v>486</v>
      </c>
      <c r="B489" s="151">
        <v>3357</v>
      </c>
      <c r="C489" s="152" t="s">
        <v>3515</v>
      </c>
      <c r="D489" s="152" t="str">
        <f t="shared" si="15"/>
        <v>VRHOVNI SUD REPUBLIKE HRVATSKE (3357)</v>
      </c>
      <c r="E489" s="152" t="s">
        <v>3516</v>
      </c>
      <c r="F489" s="152" t="s">
        <v>268</v>
      </c>
      <c r="G489" s="153">
        <v>3206050</v>
      </c>
      <c r="H489" s="154" t="s">
        <v>3517</v>
      </c>
      <c r="J489" s="144"/>
    </row>
    <row r="490" spans="1:10" ht="15" customHeight="1">
      <c r="A490" s="150">
        <f t="shared" si="14"/>
        <v>487</v>
      </c>
      <c r="B490" s="151">
        <v>3582</v>
      </c>
      <c r="C490" s="152" t="s">
        <v>3518</v>
      </c>
      <c r="D490" s="152" t="str">
        <f t="shared" si="15"/>
        <v>VISOKI TRGOVAČKI SUD REPUBLIKE HRVATSKE (3582)</v>
      </c>
      <c r="E490" s="152" t="s">
        <v>3519</v>
      </c>
      <c r="F490" s="152" t="s">
        <v>268</v>
      </c>
      <c r="G490" s="153">
        <v>3271064</v>
      </c>
      <c r="H490" s="154" t="s">
        <v>3520</v>
      </c>
      <c r="J490" s="144"/>
    </row>
    <row r="491" spans="1:10" ht="15" customHeight="1">
      <c r="A491" s="150">
        <f t="shared" si="14"/>
        <v>488</v>
      </c>
      <c r="B491" s="151">
        <v>20639</v>
      </c>
      <c r="C491" s="152" t="s">
        <v>3521</v>
      </c>
      <c r="D491" s="152" t="str">
        <f t="shared" si="15"/>
        <v>VISOKI UPRAVNI SUD REPUBLIKE HRVATSKE (20639)</v>
      </c>
      <c r="E491" s="152" t="s">
        <v>3522</v>
      </c>
      <c r="F491" s="152" t="s">
        <v>268</v>
      </c>
      <c r="G491" s="153">
        <v>3232719</v>
      </c>
      <c r="H491" s="154" t="s">
        <v>3523</v>
      </c>
      <c r="J491" s="144"/>
    </row>
    <row r="492" spans="1:10" ht="15" customHeight="1">
      <c r="A492" s="150">
        <f t="shared" si="14"/>
        <v>489</v>
      </c>
      <c r="B492" s="151">
        <v>47140</v>
      </c>
      <c r="C492" s="152" t="s">
        <v>3524</v>
      </c>
      <c r="D492" s="152" t="str">
        <f t="shared" si="15"/>
        <v>UPRAVNI SUD U OSIJEKU (47140)</v>
      </c>
      <c r="E492" s="152" t="s">
        <v>3525</v>
      </c>
      <c r="F492" s="152" t="s">
        <v>271</v>
      </c>
      <c r="G492" s="153">
        <v>2790416</v>
      </c>
      <c r="H492" s="154" t="s">
        <v>3526</v>
      </c>
      <c r="J492" s="144"/>
    </row>
    <row r="493" spans="1:10" ht="15" customHeight="1">
      <c r="A493" s="150">
        <f t="shared" si="14"/>
        <v>490</v>
      </c>
      <c r="B493" s="151">
        <v>47158</v>
      </c>
      <c r="C493" s="152" t="s">
        <v>3527</v>
      </c>
      <c r="D493" s="152" t="str">
        <f t="shared" si="15"/>
        <v>UPRAVNI SUD U RIJECI (47158)</v>
      </c>
      <c r="E493" s="152" t="s">
        <v>3528</v>
      </c>
      <c r="F493" s="152" t="s">
        <v>313</v>
      </c>
      <c r="G493" s="153">
        <v>2790424</v>
      </c>
      <c r="H493" s="154" t="s">
        <v>3529</v>
      </c>
      <c r="J493" s="144"/>
    </row>
    <row r="494" spans="1:10" ht="15" customHeight="1">
      <c r="A494" s="150">
        <f t="shared" si="14"/>
        <v>491</v>
      </c>
      <c r="B494" s="151">
        <v>47203</v>
      </c>
      <c r="C494" s="152" t="s">
        <v>3530</v>
      </c>
      <c r="D494" s="152" t="str">
        <f t="shared" si="15"/>
        <v>UPRAVNI SUD U SPLITU (47203)</v>
      </c>
      <c r="E494" s="152" t="s">
        <v>3531</v>
      </c>
      <c r="F494" s="152" t="s">
        <v>353</v>
      </c>
      <c r="G494" s="153">
        <v>2790432</v>
      </c>
      <c r="H494" s="154" t="s">
        <v>3532</v>
      </c>
      <c r="J494" s="144"/>
    </row>
    <row r="495" spans="1:10" ht="15" customHeight="1">
      <c r="A495" s="150">
        <f t="shared" si="14"/>
        <v>492</v>
      </c>
      <c r="B495" s="151">
        <v>47199</v>
      </c>
      <c r="C495" s="152" t="s">
        <v>3533</v>
      </c>
      <c r="D495" s="152" t="str">
        <f t="shared" si="15"/>
        <v>UPRAVNI SUD U ZAGREBU (47199)</v>
      </c>
      <c r="E495" s="152" t="s">
        <v>3534</v>
      </c>
      <c r="F495" s="152" t="s">
        <v>268</v>
      </c>
      <c r="G495" s="153">
        <v>2790467</v>
      </c>
      <c r="H495" s="154" t="s">
        <v>3535</v>
      </c>
      <c r="J495" s="144"/>
    </row>
    <row r="496" spans="1:10" ht="15" customHeight="1">
      <c r="A496" s="150">
        <f t="shared" si="14"/>
        <v>493</v>
      </c>
      <c r="B496" s="151">
        <v>3365</v>
      </c>
      <c r="C496" s="152" t="s">
        <v>3536</v>
      </c>
      <c r="D496" s="152" t="str">
        <f t="shared" si="15"/>
        <v>DRŽAVNO ODVJETNIŠTVO REPUBLIKE HRVATSKE (3365)</v>
      </c>
      <c r="E496" s="152" t="s">
        <v>3537</v>
      </c>
      <c r="F496" s="152" t="s">
        <v>268</v>
      </c>
      <c r="G496" s="153">
        <v>3277151</v>
      </c>
      <c r="H496" s="154" t="s">
        <v>3538</v>
      </c>
      <c r="J496" s="144"/>
    </row>
    <row r="497" spans="1:10" ht="15" customHeight="1">
      <c r="A497" s="150">
        <f t="shared" si="14"/>
        <v>494</v>
      </c>
      <c r="B497" s="151">
        <v>47287</v>
      </c>
      <c r="C497" s="152" t="s">
        <v>3539</v>
      </c>
      <c r="D497" s="152" t="str">
        <f t="shared" si="15"/>
        <v>DRŽAVNO ODVJETNIČKO VIJEĆE (47287)</v>
      </c>
      <c r="E497" s="152" t="s">
        <v>3436</v>
      </c>
      <c r="F497" s="152" t="s">
        <v>268</v>
      </c>
      <c r="G497" s="153">
        <v>2797712</v>
      </c>
      <c r="H497" s="154" t="s">
        <v>3540</v>
      </c>
      <c r="J497" s="144"/>
    </row>
    <row r="498" spans="1:10" ht="15" customHeight="1">
      <c r="A498" s="150">
        <f t="shared" si="14"/>
        <v>495</v>
      </c>
      <c r="B498" s="151">
        <v>47295</v>
      </c>
      <c r="C498" s="152" t="s">
        <v>3541</v>
      </c>
      <c r="D498" s="152" t="str">
        <f t="shared" si="15"/>
        <v>DRŽAVNO SUDBENO VIJEĆE (47295)</v>
      </c>
      <c r="E498" s="152" t="s">
        <v>3542</v>
      </c>
      <c r="F498" s="152" t="s">
        <v>268</v>
      </c>
      <c r="G498" s="153">
        <v>2747987</v>
      </c>
      <c r="H498" s="154" t="s">
        <v>3543</v>
      </c>
      <c r="J498" s="144"/>
    </row>
    <row r="499" spans="1:10" ht="15" customHeight="1">
      <c r="A499" s="150">
        <f t="shared" si="14"/>
        <v>496</v>
      </c>
      <c r="B499" s="151">
        <v>3381</v>
      </c>
      <c r="C499" s="152" t="s">
        <v>3544</v>
      </c>
      <c r="D499" s="152" t="str">
        <f t="shared" si="15"/>
        <v>VISOKI PREKRŠAJNII SUD REPUBLIKE HRVATSKE (3381)</v>
      </c>
      <c r="E499" s="152" t="s">
        <v>3545</v>
      </c>
      <c r="F499" s="152" t="s">
        <v>268</v>
      </c>
      <c r="G499" s="153">
        <v>3206068</v>
      </c>
      <c r="H499" s="154" t="s">
        <v>3546</v>
      </c>
      <c r="J499" s="144"/>
    </row>
    <row r="500" spans="1:10" ht="15" customHeight="1">
      <c r="A500" s="150">
        <f t="shared" si="14"/>
        <v>497</v>
      </c>
      <c r="B500" s="151">
        <v>50928</v>
      </c>
      <c r="C500" s="152" t="s">
        <v>3547</v>
      </c>
      <c r="D500" s="152" t="str">
        <f t="shared" si="15"/>
        <v>VISOKI KAZNENI SUD REPUBLIKE HRVATSKE (50928)</v>
      </c>
      <c r="E500" s="152" t="s">
        <v>3548</v>
      </c>
      <c r="F500" s="152" t="s">
        <v>268</v>
      </c>
      <c r="G500" s="153">
        <v>5090890</v>
      </c>
      <c r="H500" s="154" t="s">
        <v>3549</v>
      </c>
      <c r="J500" s="144"/>
    </row>
    <row r="501" spans="1:10" ht="15" customHeight="1">
      <c r="A501" s="150">
        <f t="shared" si="14"/>
        <v>498</v>
      </c>
      <c r="B501" s="151">
        <v>20743</v>
      </c>
      <c r="C501" s="152" t="s">
        <v>3550</v>
      </c>
      <c r="D501" s="152" t="str">
        <f t="shared" si="15"/>
        <v>ŽUPANIJSKI SUD U BJELOVARU (20743)</v>
      </c>
      <c r="E501" s="152" t="s">
        <v>3551</v>
      </c>
      <c r="F501" s="152" t="s">
        <v>2460</v>
      </c>
      <c r="G501" s="153">
        <v>3308677</v>
      </c>
      <c r="H501" s="154" t="s">
        <v>3552</v>
      </c>
      <c r="J501" s="144"/>
    </row>
    <row r="502" spans="1:10" ht="15" customHeight="1">
      <c r="A502" s="150">
        <f t="shared" si="14"/>
        <v>499</v>
      </c>
      <c r="B502" s="151">
        <v>3390</v>
      </c>
      <c r="C502" s="152" t="s">
        <v>3553</v>
      </c>
      <c r="D502" s="152" t="str">
        <f t="shared" si="15"/>
        <v>ŽUPANIJSKI SUD U DUBROVNIKU (3390)</v>
      </c>
      <c r="E502" s="152" t="s">
        <v>3554</v>
      </c>
      <c r="F502" s="152" t="s">
        <v>306</v>
      </c>
      <c r="G502" s="153">
        <v>3304680</v>
      </c>
      <c r="H502" s="154" t="s">
        <v>3555</v>
      </c>
      <c r="J502" s="144"/>
    </row>
    <row r="503" spans="1:10" ht="15" customHeight="1">
      <c r="A503" s="150">
        <f t="shared" si="14"/>
        <v>500</v>
      </c>
      <c r="B503" s="151">
        <v>3412</v>
      </c>
      <c r="C503" s="152" t="s">
        <v>3556</v>
      </c>
      <c r="D503" s="152" t="str">
        <f t="shared" si="15"/>
        <v>ŽUPANIJSKI SUD U KARLOVCU (3412)</v>
      </c>
      <c r="E503" s="152" t="s">
        <v>3557</v>
      </c>
      <c r="F503" s="152" t="s">
        <v>506</v>
      </c>
      <c r="G503" s="153">
        <v>3123502</v>
      </c>
      <c r="H503" s="154" t="s">
        <v>3558</v>
      </c>
      <c r="J503" s="144"/>
    </row>
    <row r="504" spans="1:10" ht="15" customHeight="1">
      <c r="A504" s="150">
        <f t="shared" si="14"/>
        <v>501</v>
      </c>
      <c r="B504" s="151">
        <v>3429</v>
      </c>
      <c r="C504" s="152" t="s">
        <v>3559</v>
      </c>
      <c r="D504" s="152" t="str">
        <f t="shared" si="15"/>
        <v>ŽUPANIJSKI SUD U OSIJEKU (3429)</v>
      </c>
      <c r="E504" s="152" t="s">
        <v>3560</v>
      </c>
      <c r="F504" s="152" t="s">
        <v>271</v>
      </c>
      <c r="G504" s="153">
        <v>3014819</v>
      </c>
      <c r="H504" s="154" t="s">
        <v>3561</v>
      </c>
      <c r="J504" s="144"/>
    </row>
    <row r="505" spans="1:10" ht="15" customHeight="1">
      <c r="A505" s="150">
        <f t="shared" si="14"/>
        <v>502</v>
      </c>
      <c r="B505" s="151">
        <v>3445</v>
      </c>
      <c r="C505" s="152" t="s">
        <v>3562</v>
      </c>
      <c r="D505" s="152" t="str">
        <f t="shared" si="15"/>
        <v>ŽUPANIJSKI SUD U PULI - POLA (3445)</v>
      </c>
      <c r="E505" s="152" t="s">
        <v>3563</v>
      </c>
      <c r="F505" s="152" t="s">
        <v>3564</v>
      </c>
      <c r="G505" s="153">
        <v>3204138</v>
      </c>
      <c r="H505" s="154" t="s">
        <v>3565</v>
      </c>
      <c r="J505" s="144"/>
    </row>
    <row r="506" spans="1:10" ht="15" customHeight="1">
      <c r="A506" s="150">
        <f t="shared" si="14"/>
        <v>503</v>
      </c>
      <c r="B506" s="151">
        <v>3453</v>
      </c>
      <c r="C506" s="152" t="s">
        <v>3566</v>
      </c>
      <c r="D506" s="152" t="str">
        <f t="shared" si="15"/>
        <v>ŽUPANIJSKI SUD U RIJECI (3453)</v>
      </c>
      <c r="E506" s="152" t="s">
        <v>3567</v>
      </c>
      <c r="F506" s="152" t="s">
        <v>313</v>
      </c>
      <c r="G506" s="153">
        <v>3321401</v>
      </c>
      <c r="H506" s="154" t="s">
        <v>3568</v>
      </c>
      <c r="J506" s="144"/>
    </row>
    <row r="507" spans="1:10" ht="15" customHeight="1">
      <c r="A507" s="150">
        <f t="shared" si="14"/>
        <v>504</v>
      </c>
      <c r="B507" s="151">
        <v>3461</v>
      </c>
      <c r="C507" s="152" t="s">
        <v>3569</v>
      </c>
      <c r="D507" s="152" t="str">
        <f t="shared" si="15"/>
        <v>ŽUPANIJSKI SUD U SISKU (3461)</v>
      </c>
      <c r="E507" s="152" t="s">
        <v>3570</v>
      </c>
      <c r="F507" s="152" t="s">
        <v>1283</v>
      </c>
      <c r="G507" s="153">
        <v>3314731</v>
      </c>
      <c r="H507" s="154" t="s">
        <v>3571</v>
      </c>
      <c r="J507" s="144"/>
    </row>
    <row r="508" spans="1:10" ht="15" customHeight="1">
      <c r="A508" s="150">
        <f t="shared" ref="A508:A571" si="16">+A507+1</f>
        <v>505</v>
      </c>
      <c r="B508" s="151">
        <v>20778</v>
      </c>
      <c r="C508" s="152" t="s">
        <v>3572</v>
      </c>
      <c r="D508" s="152" t="str">
        <f t="shared" si="15"/>
        <v>ŽUPANIJSKI SUD U SLAVONSKOM BRODU (20778)</v>
      </c>
      <c r="E508" s="152" t="s">
        <v>3573</v>
      </c>
      <c r="F508" s="152" t="s">
        <v>1328</v>
      </c>
      <c r="G508" s="153">
        <v>1228226</v>
      </c>
      <c r="H508" s="154" t="s">
        <v>3574</v>
      </c>
      <c r="J508" s="144"/>
    </row>
    <row r="509" spans="1:10" ht="15" customHeight="1">
      <c r="A509" s="150">
        <f t="shared" si="16"/>
        <v>506</v>
      </c>
      <c r="B509" s="151">
        <v>3470</v>
      </c>
      <c r="C509" s="152" t="s">
        <v>3575</v>
      </c>
      <c r="D509" s="152" t="str">
        <f t="shared" si="15"/>
        <v>ŽUPANIJSKI SUD U SPLITU (3470)</v>
      </c>
      <c r="E509" s="152" t="s">
        <v>3576</v>
      </c>
      <c r="F509" s="152" t="s">
        <v>353</v>
      </c>
      <c r="G509" s="153">
        <v>3118673</v>
      </c>
      <c r="H509" s="154" t="s">
        <v>3577</v>
      </c>
      <c r="J509" s="144"/>
    </row>
    <row r="510" spans="1:10" ht="15" customHeight="1">
      <c r="A510" s="150">
        <f t="shared" si="16"/>
        <v>507</v>
      </c>
      <c r="B510" s="151">
        <v>20786</v>
      </c>
      <c r="C510" s="152" t="s">
        <v>3578</v>
      </c>
      <c r="D510" s="152" t="str">
        <f t="shared" si="15"/>
        <v>ŽUPANIJSKI SUD U ŠIBENIKU (20786)</v>
      </c>
      <c r="E510" s="152" t="s">
        <v>3579</v>
      </c>
      <c r="F510" s="152" t="s">
        <v>517</v>
      </c>
      <c r="G510" s="153">
        <v>3019799</v>
      </c>
      <c r="H510" s="154" t="s">
        <v>3580</v>
      </c>
      <c r="J510" s="144"/>
    </row>
    <row r="511" spans="1:10" ht="15" customHeight="1">
      <c r="A511" s="150">
        <f t="shared" si="16"/>
        <v>508</v>
      </c>
      <c r="B511" s="151">
        <v>3488</v>
      </c>
      <c r="C511" s="152" t="s">
        <v>3581</v>
      </c>
      <c r="D511" s="152" t="str">
        <f t="shared" si="15"/>
        <v>ŽUPANIJSKI SUD U VARAŽDINU (3488)</v>
      </c>
      <c r="E511" s="152" t="s">
        <v>3195</v>
      </c>
      <c r="F511" s="152" t="s">
        <v>438</v>
      </c>
      <c r="G511" s="153">
        <v>3006719</v>
      </c>
      <c r="H511" s="154" t="s">
        <v>3582</v>
      </c>
      <c r="J511" s="144"/>
    </row>
    <row r="512" spans="1:10" ht="15" customHeight="1">
      <c r="A512" s="150">
        <f t="shared" si="16"/>
        <v>509</v>
      </c>
      <c r="B512" s="151">
        <v>23421</v>
      </c>
      <c r="C512" s="152" t="s">
        <v>3583</v>
      </c>
      <c r="D512" s="152" t="str">
        <f t="shared" si="15"/>
        <v>ŽUPANIJSKI SUD U VELIKOJ GORICI (23421)</v>
      </c>
      <c r="E512" s="152" t="s">
        <v>3584</v>
      </c>
      <c r="F512" s="152" t="s">
        <v>2390</v>
      </c>
      <c r="G512" s="153">
        <v>1476351</v>
      </c>
      <c r="H512" s="154" t="s">
        <v>3585</v>
      </c>
      <c r="J512" s="144"/>
    </row>
    <row r="513" spans="1:10" ht="15" customHeight="1">
      <c r="A513" s="150">
        <f t="shared" si="16"/>
        <v>510</v>
      </c>
      <c r="B513" s="151">
        <v>20809</v>
      </c>
      <c r="C513" s="152" t="s">
        <v>3586</v>
      </c>
      <c r="D513" s="152" t="str">
        <f t="shared" si="15"/>
        <v>ŽUPANIJSKI SUD U VUKOVARU (20809)</v>
      </c>
      <c r="E513" s="152" t="s">
        <v>3587</v>
      </c>
      <c r="F513" s="152" t="s">
        <v>494</v>
      </c>
      <c r="G513" s="153">
        <v>1210696</v>
      </c>
      <c r="H513" s="154" t="s">
        <v>3588</v>
      </c>
      <c r="J513" s="144"/>
    </row>
    <row r="514" spans="1:10" ht="15" customHeight="1">
      <c r="A514" s="150">
        <f t="shared" si="16"/>
        <v>511</v>
      </c>
      <c r="B514" s="151">
        <v>3496</v>
      </c>
      <c r="C514" s="152" t="s">
        <v>3589</v>
      </c>
      <c r="D514" s="152" t="str">
        <f t="shared" si="15"/>
        <v>ŽUPANIJSKI SUD U ZADRU (3496)</v>
      </c>
      <c r="E514" s="152" t="s">
        <v>3590</v>
      </c>
      <c r="F514" s="152" t="s">
        <v>309</v>
      </c>
      <c r="G514" s="153">
        <v>3142434</v>
      </c>
      <c r="H514" s="154" t="s">
        <v>3591</v>
      </c>
      <c r="J514" s="144"/>
    </row>
    <row r="515" spans="1:10" ht="15" customHeight="1">
      <c r="A515" s="150">
        <f t="shared" si="16"/>
        <v>512</v>
      </c>
      <c r="B515" s="151">
        <v>3507</v>
      </c>
      <c r="C515" s="152" t="s">
        <v>3592</v>
      </c>
      <c r="D515" s="152" t="str">
        <f t="shared" si="15"/>
        <v>ŽUPANIJSKI SUD U ZAGREBU (3507)</v>
      </c>
      <c r="E515" s="152" t="s">
        <v>3548</v>
      </c>
      <c r="F515" s="152" t="s">
        <v>268</v>
      </c>
      <c r="G515" s="153">
        <v>3206076</v>
      </c>
      <c r="H515" s="154" t="s">
        <v>3593</v>
      </c>
      <c r="J515" s="144"/>
    </row>
    <row r="516" spans="1:10" ht="15" customHeight="1">
      <c r="A516" s="150">
        <f t="shared" si="16"/>
        <v>513</v>
      </c>
      <c r="B516" s="151">
        <v>3515</v>
      </c>
      <c r="C516" s="152" t="s">
        <v>3594</v>
      </c>
      <c r="D516" s="152" t="str">
        <f t="shared" ref="D516:D568" si="17">C516&amp;" ("&amp;B516&amp;")"</f>
        <v>TRGOVAČKI SUD U BJELOVARU (3515)</v>
      </c>
      <c r="E516" s="152" t="s">
        <v>3595</v>
      </c>
      <c r="F516" s="152" t="s">
        <v>2460</v>
      </c>
      <c r="G516" s="153">
        <v>3333299</v>
      </c>
      <c r="H516" s="154" t="s">
        <v>3596</v>
      </c>
      <c r="J516" s="144"/>
    </row>
    <row r="517" spans="1:10" ht="15" customHeight="1">
      <c r="A517" s="150">
        <f t="shared" si="16"/>
        <v>514</v>
      </c>
      <c r="B517" s="151">
        <v>50598</v>
      </c>
      <c r="C517" s="152" t="s">
        <v>3597</v>
      </c>
      <c r="D517" s="152" t="str">
        <f t="shared" si="17"/>
        <v>TRGOVAČKI SUD U DUBROVNIKU (50598)</v>
      </c>
      <c r="E517" s="152" t="s">
        <v>3598</v>
      </c>
      <c r="F517" s="152" t="s">
        <v>306</v>
      </c>
      <c r="G517" s="155" t="s">
        <v>3599</v>
      </c>
      <c r="H517" s="154" t="s">
        <v>3600</v>
      </c>
      <c r="J517" s="144"/>
    </row>
    <row r="518" spans="1:10" ht="15" customHeight="1">
      <c r="A518" s="150">
        <f t="shared" si="16"/>
        <v>515</v>
      </c>
      <c r="B518" s="151">
        <v>3531</v>
      </c>
      <c r="C518" s="152" t="s">
        <v>3601</v>
      </c>
      <c r="D518" s="152" t="str">
        <f t="shared" si="17"/>
        <v>TRGOVAČKI SUD U OSIJEKU (3531)</v>
      </c>
      <c r="E518" s="152" t="s">
        <v>3602</v>
      </c>
      <c r="F518" s="152" t="s">
        <v>271</v>
      </c>
      <c r="G518" s="153">
        <v>3014797</v>
      </c>
      <c r="H518" s="154" t="s">
        <v>3603</v>
      </c>
      <c r="J518" s="144"/>
    </row>
    <row r="519" spans="1:10" ht="15" customHeight="1">
      <c r="A519" s="150">
        <f t="shared" si="16"/>
        <v>516</v>
      </c>
      <c r="B519" s="151">
        <v>48752</v>
      </c>
      <c r="C519" s="152" t="s">
        <v>3604</v>
      </c>
      <c r="D519" s="152" t="str">
        <f t="shared" si="17"/>
        <v>TRGOVAČKI SUD U PAZINU (48752)</v>
      </c>
      <c r="E519" s="152" t="s">
        <v>3605</v>
      </c>
      <c r="F519" s="152" t="s">
        <v>2476</v>
      </c>
      <c r="G519" s="153">
        <v>4344677</v>
      </c>
      <c r="H519" s="154" t="s">
        <v>3606</v>
      </c>
      <c r="J519" s="144"/>
    </row>
    <row r="520" spans="1:10" ht="15" customHeight="1">
      <c r="A520" s="150">
        <f t="shared" si="16"/>
        <v>517</v>
      </c>
      <c r="B520" s="151">
        <v>3540</v>
      </c>
      <c r="C520" s="152" t="s">
        <v>3607</v>
      </c>
      <c r="D520" s="152" t="str">
        <f t="shared" si="17"/>
        <v>TRGOVAČKI SUD U RIJECI (3540)</v>
      </c>
      <c r="E520" s="152" t="s">
        <v>3608</v>
      </c>
      <c r="F520" s="152" t="s">
        <v>313</v>
      </c>
      <c r="G520" s="153">
        <v>3321410</v>
      </c>
      <c r="H520" s="154" t="s">
        <v>3609</v>
      </c>
      <c r="J520" s="144"/>
    </row>
    <row r="521" spans="1:10" ht="15" customHeight="1">
      <c r="A521" s="150">
        <f t="shared" si="16"/>
        <v>518</v>
      </c>
      <c r="B521" s="151">
        <v>3566</v>
      </c>
      <c r="C521" s="152" t="s">
        <v>3610</v>
      </c>
      <c r="D521" s="152" t="str">
        <f t="shared" si="17"/>
        <v>TRGOVAČKI SUD U SPLITU (3566)</v>
      </c>
      <c r="E521" s="152" t="s">
        <v>3611</v>
      </c>
      <c r="F521" s="152" t="s">
        <v>353</v>
      </c>
      <c r="G521" s="153">
        <v>3119505</v>
      </c>
      <c r="H521" s="154" t="s">
        <v>3612</v>
      </c>
      <c r="J521" s="144"/>
    </row>
    <row r="522" spans="1:10" ht="15" customHeight="1">
      <c r="A522" s="150">
        <f t="shared" si="16"/>
        <v>519</v>
      </c>
      <c r="B522" s="151">
        <v>3574</v>
      </c>
      <c r="C522" s="152" t="s">
        <v>3613</v>
      </c>
      <c r="D522" s="152" t="str">
        <f t="shared" si="17"/>
        <v>TRGOVAČKI SUD U VARAŽDINU (3574)</v>
      </c>
      <c r="E522" s="152" t="s">
        <v>3195</v>
      </c>
      <c r="F522" s="152" t="s">
        <v>3614</v>
      </c>
      <c r="G522" s="153">
        <v>3365042</v>
      </c>
      <c r="H522" s="154" t="s">
        <v>3615</v>
      </c>
      <c r="J522" s="144"/>
    </row>
    <row r="523" spans="1:10" ht="15" customHeight="1">
      <c r="A523" s="150">
        <f t="shared" si="16"/>
        <v>520</v>
      </c>
      <c r="B523" s="151">
        <v>23405</v>
      </c>
      <c r="C523" s="152" t="s">
        <v>3616</v>
      </c>
      <c r="D523" s="152" t="str">
        <f t="shared" si="17"/>
        <v>TRGOVAČKI SUD U ZADRU (23405)</v>
      </c>
      <c r="E523" s="152" t="s">
        <v>3617</v>
      </c>
      <c r="F523" s="152" t="s">
        <v>309</v>
      </c>
      <c r="G523" s="153">
        <v>1476793</v>
      </c>
      <c r="H523" s="154" t="s">
        <v>3618</v>
      </c>
      <c r="J523" s="144"/>
    </row>
    <row r="524" spans="1:10" ht="15" customHeight="1">
      <c r="A524" s="150">
        <f t="shared" si="16"/>
        <v>521</v>
      </c>
      <c r="B524" s="151">
        <v>20735</v>
      </c>
      <c r="C524" s="152" t="s">
        <v>3619</v>
      </c>
      <c r="D524" s="152" t="str">
        <f t="shared" si="17"/>
        <v>TRGOVAČKI SUD U ZAGREBU (20735)</v>
      </c>
      <c r="E524" s="152" t="s">
        <v>3620</v>
      </c>
      <c r="F524" s="152" t="s">
        <v>268</v>
      </c>
      <c r="G524" s="153">
        <v>3206092</v>
      </c>
      <c r="H524" s="154" t="s">
        <v>3621</v>
      </c>
      <c r="J524" s="144"/>
    </row>
    <row r="525" spans="1:10" ht="15" customHeight="1">
      <c r="A525" s="150">
        <f t="shared" si="16"/>
        <v>522</v>
      </c>
      <c r="B525" s="151">
        <v>20647</v>
      </c>
      <c r="C525" s="152" t="s">
        <v>3622</v>
      </c>
      <c r="D525" s="152" t="str">
        <f t="shared" si="17"/>
        <v>ŽUPANIJSKO DRŽAVNO ODVJETNIŠTVO U BJELOVARU (20647)</v>
      </c>
      <c r="E525" s="152" t="s">
        <v>3623</v>
      </c>
      <c r="F525" s="152" t="s">
        <v>2460</v>
      </c>
      <c r="G525" s="153">
        <v>3308685</v>
      </c>
      <c r="H525" s="154" t="s">
        <v>3624</v>
      </c>
      <c r="J525" s="144"/>
    </row>
    <row r="526" spans="1:10" ht="15" customHeight="1">
      <c r="A526" s="150">
        <f t="shared" si="16"/>
        <v>523</v>
      </c>
      <c r="B526" s="151">
        <v>3599</v>
      </c>
      <c r="C526" s="152" t="s">
        <v>3625</v>
      </c>
      <c r="D526" s="152" t="str">
        <f t="shared" si="17"/>
        <v>ŽUPANIJSKO DRŽAVNO ODVJETNIŠTVO U DUBROVNIKU (3599)</v>
      </c>
      <c r="E526" s="152" t="s">
        <v>3598</v>
      </c>
      <c r="F526" s="152" t="s">
        <v>306</v>
      </c>
      <c r="G526" s="153">
        <v>3304698</v>
      </c>
      <c r="H526" s="154" t="s">
        <v>3626</v>
      </c>
      <c r="J526" s="144"/>
    </row>
    <row r="527" spans="1:10" ht="15" customHeight="1">
      <c r="A527" s="150">
        <f t="shared" si="16"/>
        <v>524</v>
      </c>
      <c r="B527" s="151">
        <v>3611</v>
      </c>
      <c r="C527" s="152" t="s">
        <v>3627</v>
      </c>
      <c r="D527" s="152" t="str">
        <f t="shared" si="17"/>
        <v>ŽUPANIJSKO DRŽAVNO ODVJETNIŠTVO U KARLOVCU (3611)</v>
      </c>
      <c r="E527" s="152" t="s">
        <v>3557</v>
      </c>
      <c r="F527" s="152" t="s">
        <v>506</v>
      </c>
      <c r="G527" s="153">
        <v>3123545</v>
      </c>
      <c r="H527" s="154" t="s">
        <v>3628</v>
      </c>
      <c r="J527" s="144"/>
    </row>
    <row r="528" spans="1:10" ht="15" customHeight="1">
      <c r="A528" s="150">
        <f t="shared" si="16"/>
        <v>525</v>
      </c>
      <c r="B528" s="151">
        <v>3620</v>
      </c>
      <c r="C528" s="152" t="s">
        <v>3629</v>
      </c>
      <c r="D528" s="152" t="str">
        <f t="shared" si="17"/>
        <v>ŽUPANIJSKO DRŽAVNO ODVJETNIŠTVO U OSIJEKU (3620)</v>
      </c>
      <c r="E528" s="152" t="s">
        <v>3630</v>
      </c>
      <c r="F528" s="152" t="s">
        <v>271</v>
      </c>
      <c r="G528" s="153">
        <v>3014835</v>
      </c>
      <c r="H528" s="154" t="s">
        <v>3631</v>
      </c>
      <c r="J528" s="144"/>
    </row>
    <row r="529" spans="1:10" ht="15" customHeight="1">
      <c r="A529" s="150">
        <f t="shared" si="16"/>
        <v>526</v>
      </c>
      <c r="B529" s="151">
        <v>3646</v>
      </c>
      <c r="C529" s="152" t="s">
        <v>3632</v>
      </c>
      <c r="D529" s="152" t="str">
        <f t="shared" si="17"/>
        <v>ŽUPANIJSKO DRŽAVNO ODVJETNIŠTVO U PULI - POLA (3646)</v>
      </c>
      <c r="E529" s="152" t="s">
        <v>3633</v>
      </c>
      <c r="F529" s="152" t="s">
        <v>299</v>
      </c>
      <c r="G529" s="153">
        <v>3204154</v>
      </c>
      <c r="H529" s="154" t="s">
        <v>3634</v>
      </c>
      <c r="J529" s="144"/>
    </row>
    <row r="530" spans="1:10" ht="15" customHeight="1">
      <c r="A530" s="150">
        <f t="shared" si="16"/>
        <v>527</v>
      </c>
      <c r="B530" s="151">
        <v>3654</v>
      </c>
      <c r="C530" s="152" t="s">
        <v>3635</v>
      </c>
      <c r="D530" s="152" t="str">
        <f t="shared" si="17"/>
        <v>ŽUPANIJSKO DRŽAVNO ODVJETNIŠTVO U RIJECI (3654)</v>
      </c>
      <c r="E530" s="152" t="s">
        <v>3636</v>
      </c>
      <c r="F530" s="152" t="s">
        <v>313</v>
      </c>
      <c r="G530" s="153">
        <v>3332101</v>
      </c>
      <c r="H530" s="154" t="s">
        <v>3637</v>
      </c>
      <c r="J530" s="144"/>
    </row>
    <row r="531" spans="1:10" ht="15" customHeight="1">
      <c r="A531" s="150">
        <f t="shared" si="16"/>
        <v>528</v>
      </c>
      <c r="B531" s="151">
        <v>3662</v>
      </c>
      <c r="C531" s="152" t="s">
        <v>3638</v>
      </c>
      <c r="D531" s="152" t="str">
        <f t="shared" si="17"/>
        <v>ŽUPANIJSKO DRŽAVNO ODVJETNIŠTVO U SISKU (3662)</v>
      </c>
      <c r="E531" s="152" t="s">
        <v>3639</v>
      </c>
      <c r="F531" s="152" t="s">
        <v>1283</v>
      </c>
      <c r="G531" s="153">
        <v>3314758</v>
      </c>
      <c r="H531" s="154" t="s">
        <v>3640</v>
      </c>
      <c r="J531" s="144"/>
    </row>
    <row r="532" spans="1:10" ht="15" customHeight="1">
      <c r="A532" s="150">
        <f t="shared" si="16"/>
        <v>529</v>
      </c>
      <c r="B532" s="151">
        <v>23456</v>
      </c>
      <c r="C532" s="152" t="s">
        <v>3641</v>
      </c>
      <c r="D532" s="152" t="str">
        <f t="shared" si="17"/>
        <v>ŽUPANIJSKO DRŽAVNO ODVJETNIŠTVO U SLAVONSKOM BRODU (23456)</v>
      </c>
      <c r="E532" s="152" t="s">
        <v>3642</v>
      </c>
      <c r="F532" s="152" t="s">
        <v>1328</v>
      </c>
      <c r="G532" s="153">
        <v>1490141</v>
      </c>
      <c r="H532" s="154" t="s">
        <v>3643</v>
      </c>
      <c r="J532" s="144"/>
    </row>
    <row r="533" spans="1:10" ht="15" customHeight="1">
      <c r="A533" s="150">
        <f t="shared" si="16"/>
        <v>530</v>
      </c>
      <c r="B533" s="151">
        <v>3679</v>
      </c>
      <c r="C533" s="152" t="s">
        <v>3644</v>
      </c>
      <c r="D533" s="152" t="str">
        <f t="shared" si="17"/>
        <v>ŽUPANIJSKO DRŽAVNO ODVJETNIŠTVO U SPLITU (3679)</v>
      </c>
      <c r="E533" s="152" t="s">
        <v>3645</v>
      </c>
      <c r="F533" s="152" t="s">
        <v>353</v>
      </c>
      <c r="G533" s="153">
        <v>3118681</v>
      </c>
      <c r="H533" s="154" t="s">
        <v>3646</v>
      </c>
      <c r="J533" s="144"/>
    </row>
    <row r="534" spans="1:10" ht="15" customHeight="1">
      <c r="A534" s="150">
        <f t="shared" si="16"/>
        <v>531</v>
      </c>
      <c r="B534" s="151">
        <v>3687</v>
      </c>
      <c r="C534" s="152" t="s">
        <v>3647</v>
      </c>
      <c r="D534" s="152" t="str">
        <f t="shared" si="17"/>
        <v>ŽUPANIJSKO DRŽAVNO ODVJETNIŠTVO U ŠIBENIKU (3687)</v>
      </c>
      <c r="E534" s="152" t="s">
        <v>3579</v>
      </c>
      <c r="F534" s="152" t="s">
        <v>517</v>
      </c>
      <c r="G534" s="153">
        <v>3023508</v>
      </c>
      <c r="H534" s="154" t="s">
        <v>3648</v>
      </c>
      <c r="J534" s="144"/>
    </row>
    <row r="535" spans="1:10" ht="15" customHeight="1">
      <c r="A535" s="150">
        <f t="shared" si="16"/>
        <v>532</v>
      </c>
      <c r="B535" s="151">
        <v>3695</v>
      </c>
      <c r="C535" s="152" t="s">
        <v>3649</v>
      </c>
      <c r="D535" s="152" t="str">
        <f t="shared" si="17"/>
        <v>ŽUPANIJSKO DRŽAVNO ODVJETNIŠTVO U VARAŽDINU (3695)</v>
      </c>
      <c r="E535" s="152" t="s">
        <v>3195</v>
      </c>
      <c r="F535" s="152" t="s">
        <v>438</v>
      </c>
      <c r="G535" s="153">
        <v>3006743</v>
      </c>
      <c r="H535" s="154" t="s">
        <v>3650</v>
      </c>
      <c r="J535" s="144"/>
    </row>
    <row r="536" spans="1:10" ht="15" customHeight="1">
      <c r="A536" s="150">
        <f t="shared" si="16"/>
        <v>533</v>
      </c>
      <c r="B536" s="151">
        <v>23807</v>
      </c>
      <c r="C536" s="152" t="s">
        <v>3651</v>
      </c>
      <c r="D536" s="152" t="str">
        <f t="shared" si="17"/>
        <v>ŽUPANIJSKO DRŽAVNO ODVJETNIŠTVO U VELIKOJ GORICI (23807)</v>
      </c>
      <c r="E536" s="152" t="s">
        <v>3652</v>
      </c>
      <c r="F536" s="152" t="s">
        <v>2390</v>
      </c>
      <c r="G536" s="153">
        <v>1693646</v>
      </c>
      <c r="H536" s="154" t="s">
        <v>3653</v>
      </c>
      <c r="J536" s="144"/>
    </row>
    <row r="537" spans="1:10" ht="15" customHeight="1">
      <c r="A537" s="150">
        <f t="shared" si="16"/>
        <v>534</v>
      </c>
      <c r="B537" s="151">
        <v>21949</v>
      </c>
      <c r="C537" s="152" t="s">
        <v>3654</v>
      </c>
      <c r="D537" s="152" t="str">
        <f t="shared" si="17"/>
        <v>ŽUPANIJSKO DRŽAVNO ODVJETNIŠTVO U VUKOVARU (21949)</v>
      </c>
      <c r="E537" s="152" t="s">
        <v>3655</v>
      </c>
      <c r="F537" s="152" t="s">
        <v>494</v>
      </c>
      <c r="G537" s="153">
        <v>1312278</v>
      </c>
      <c r="H537" s="154" t="s">
        <v>3656</v>
      </c>
      <c r="J537" s="144"/>
    </row>
    <row r="538" spans="1:10" ht="15" customHeight="1">
      <c r="A538" s="150">
        <f t="shared" si="16"/>
        <v>535</v>
      </c>
      <c r="B538" s="151">
        <v>3700</v>
      </c>
      <c r="C538" s="152" t="s">
        <v>3657</v>
      </c>
      <c r="D538" s="152" t="str">
        <f t="shared" si="17"/>
        <v>ŽUPANIJSKO DRŽAVNO ODVJETNIŠTVO U ZADRU (3700)</v>
      </c>
      <c r="E538" s="152" t="s">
        <v>3590</v>
      </c>
      <c r="F538" s="152" t="s">
        <v>309</v>
      </c>
      <c r="G538" s="153">
        <v>3142469</v>
      </c>
      <c r="H538" s="154" t="s">
        <v>3658</v>
      </c>
      <c r="J538" s="144"/>
    </row>
    <row r="539" spans="1:10" ht="15" customHeight="1">
      <c r="A539" s="150">
        <f t="shared" si="16"/>
        <v>536</v>
      </c>
      <c r="B539" s="151">
        <v>3718</v>
      </c>
      <c r="C539" s="152" t="s">
        <v>3659</v>
      </c>
      <c r="D539" s="152" t="str">
        <f t="shared" si="17"/>
        <v>ŽUPANIJSKO DRŽAVNO ODVJETNIŠTVO U ZAGREBU (3718)</v>
      </c>
      <c r="E539" s="152" t="s">
        <v>3660</v>
      </c>
      <c r="F539" s="152" t="s">
        <v>268</v>
      </c>
      <c r="G539" s="153">
        <v>3277143</v>
      </c>
      <c r="H539" s="154" t="s">
        <v>3661</v>
      </c>
      <c r="J539" s="144"/>
    </row>
    <row r="540" spans="1:10" ht="15" customHeight="1">
      <c r="A540" s="150">
        <f t="shared" si="16"/>
        <v>537</v>
      </c>
      <c r="B540" s="151">
        <v>42910</v>
      </c>
      <c r="C540" s="152" t="s">
        <v>3662</v>
      </c>
      <c r="D540" s="152" t="str">
        <f t="shared" si="17"/>
        <v>OPĆINSKI GRAĐANSKI SUD U ZAGREBU (42910)</v>
      </c>
      <c r="E540" s="152" t="s">
        <v>3663</v>
      </c>
      <c r="F540" s="152" t="s">
        <v>268</v>
      </c>
      <c r="G540" s="153">
        <v>2279215</v>
      </c>
      <c r="H540" s="154" t="s">
        <v>3664</v>
      </c>
      <c r="J540" s="144"/>
    </row>
    <row r="541" spans="1:10" ht="15" customHeight="1">
      <c r="A541" s="150">
        <f t="shared" si="16"/>
        <v>538</v>
      </c>
      <c r="B541" s="151">
        <v>42928</v>
      </c>
      <c r="C541" s="152" t="s">
        <v>3665</v>
      </c>
      <c r="D541" s="152" t="str">
        <f t="shared" si="17"/>
        <v>OPĆINSKI KAZNENI SUD U ZAGREBU (42928)</v>
      </c>
      <c r="E541" s="152" t="s">
        <v>3666</v>
      </c>
      <c r="F541" s="152" t="s">
        <v>268</v>
      </c>
      <c r="G541" s="153">
        <v>2279223</v>
      </c>
      <c r="H541" s="154" t="s">
        <v>3667</v>
      </c>
      <c r="J541" s="144"/>
    </row>
    <row r="542" spans="1:10" ht="15" customHeight="1">
      <c r="A542" s="150">
        <f t="shared" si="16"/>
        <v>539</v>
      </c>
      <c r="B542" s="151">
        <v>20622</v>
      </c>
      <c r="C542" s="152" t="s">
        <v>3668</v>
      </c>
      <c r="D542" s="152" t="str">
        <f t="shared" si="17"/>
        <v>OPĆINSKI PREKRŠAJNI SUD U SPLITU (20622)</v>
      </c>
      <c r="E542" s="152" t="s">
        <v>3669</v>
      </c>
      <c r="F542" s="152" t="s">
        <v>353</v>
      </c>
      <c r="G542" s="153">
        <v>3133800</v>
      </c>
      <c r="H542" s="154" t="s">
        <v>3670</v>
      </c>
      <c r="J542" s="144"/>
    </row>
    <row r="543" spans="1:10" ht="15" customHeight="1">
      <c r="A543" s="150">
        <f t="shared" si="16"/>
        <v>540</v>
      </c>
      <c r="B543" s="151">
        <v>20454</v>
      </c>
      <c r="C543" s="152" t="s">
        <v>3671</v>
      </c>
      <c r="D543" s="152" t="str">
        <f t="shared" si="17"/>
        <v>OPĆINSKI PREKRŠAJNI SUD U ZAGREBU (20454)</v>
      </c>
      <c r="E543" s="152" t="s">
        <v>3672</v>
      </c>
      <c r="F543" s="152" t="s">
        <v>268</v>
      </c>
      <c r="G543" s="153">
        <v>3206041</v>
      </c>
      <c r="H543" s="154" t="s">
        <v>3673</v>
      </c>
      <c r="J543" s="144"/>
    </row>
    <row r="544" spans="1:10" s="144" customFormat="1" ht="15" customHeight="1">
      <c r="A544" s="150">
        <f t="shared" si="16"/>
        <v>541</v>
      </c>
      <c r="B544" s="151">
        <v>46841</v>
      </c>
      <c r="C544" s="152" t="s">
        <v>3674</v>
      </c>
      <c r="D544" s="152" t="str">
        <f t="shared" si="17"/>
        <v>OPĆINSKI RADNI SUD U ZAGREBU (46841)</v>
      </c>
      <c r="E544" s="152" t="s">
        <v>3663</v>
      </c>
      <c r="F544" s="152" t="s">
        <v>268</v>
      </c>
      <c r="G544" s="153">
        <v>2808285</v>
      </c>
      <c r="H544" s="154" t="s">
        <v>3675</v>
      </c>
    </row>
    <row r="545" spans="1:10" ht="15" customHeight="1">
      <c r="A545" s="150">
        <f t="shared" si="16"/>
        <v>542</v>
      </c>
      <c r="B545" s="151">
        <v>3742</v>
      </c>
      <c r="C545" s="152" t="s">
        <v>3676</v>
      </c>
      <c r="D545" s="152" t="str">
        <f t="shared" si="17"/>
        <v>OPĆINSKI SUD U BJELOVARU (3742)</v>
      </c>
      <c r="E545" s="152" t="s">
        <v>3677</v>
      </c>
      <c r="F545" s="152" t="s">
        <v>2460</v>
      </c>
      <c r="G545" s="153">
        <v>3317072</v>
      </c>
      <c r="H545" s="154" t="s">
        <v>3678</v>
      </c>
      <c r="J545" s="144"/>
    </row>
    <row r="546" spans="1:10" ht="15" customHeight="1">
      <c r="A546" s="150">
        <f t="shared" si="16"/>
        <v>543</v>
      </c>
      <c r="B546" s="151">
        <v>50514</v>
      </c>
      <c r="C546" s="152" t="s">
        <v>3679</v>
      </c>
      <c r="D546" s="152" t="str">
        <f t="shared" si="17"/>
        <v>OPĆINSKI SUD U CRIKVENICI (50514)</v>
      </c>
      <c r="E546" s="152" t="s">
        <v>3680</v>
      </c>
      <c r="F546" s="152" t="s">
        <v>2884</v>
      </c>
      <c r="G546" s="155" t="s">
        <v>3681</v>
      </c>
      <c r="H546" s="154" t="s">
        <v>3682</v>
      </c>
      <c r="J546" s="144"/>
    </row>
    <row r="547" spans="1:10" ht="15" customHeight="1">
      <c r="A547" s="150">
        <f t="shared" si="16"/>
        <v>544</v>
      </c>
      <c r="B547" s="151">
        <v>3783</v>
      </c>
      <c r="C547" s="152" t="s">
        <v>3683</v>
      </c>
      <c r="D547" s="152" t="str">
        <f t="shared" si="17"/>
        <v>OPĆINSKI SUD U ČAKOVCU (3783)</v>
      </c>
      <c r="E547" s="152" t="s">
        <v>3684</v>
      </c>
      <c r="F547" s="152" t="s">
        <v>487</v>
      </c>
      <c r="G547" s="153">
        <v>3110761</v>
      </c>
      <c r="H547" s="154" t="s">
        <v>3685</v>
      </c>
      <c r="J547" s="144"/>
    </row>
    <row r="548" spans="1:10" ht="15" customHeight="1">
      <c r="A548" s="150">
        <f t="shared" si="16"/>
        <v>545</v>
      </c>
      <c r="B548" s="151">
        <v>3847</v>
      </c>
      <c r="C548" s="152" t="s">
        <v>3686</v>
      </c>
      <c r="D548" s="152" t="str">
        <f t="shared" si="17"/>
        <v>OPĆINSKI SUD U DUBROVNIKU (3847)</v>
      </c>
      <c r="E548" s="152" t="s">
        <v>3598</v>
      </c>
      <c r="F548" s="152" t="s">
        <v>306</v>
      </c>
      <c r="G548" s="153">
        <v>3304671</v>
      </c>
      <c r="H548" s="154" t="s">
        <v>3687</v>
      </c>
      <c r="J548" s="144"/>
    </row>
    <row r="549" spans="1:10" ht="15" customHeight="1">
      <c r="A549" s="150">
        <f t="shared" si="16"/>
        <v>546</v>
      </c>
      <c r="B549" s="151">
        <v>50522</v>
      </c>
      <c r="C549" s="152" t="s">
        <v>3688</v>
      </c>
      <c r="D549" s="152" t="str">
        <f t="shared" si="17"/>
        <v>OPĆINSKI SUD U ĐAKOVU (50522)</v>
      </c>
      <c r="E549" s="152" t="s">
        <v>3689</v>
      </c>
      <c r="F549" s="152" t="s">
        <v>292</v>
      </c>
      <c r="G549" s="155" t="s">
        <v>3690</v>
      </c>
      <c r="H549" s="154" t="s">
        <v>3691</v>
      </c>
      <c r="J549" s="144"/>
    </row>
    <row r="550" spans="1:10" ht="15" customHeight="1">
      <c r="A550" s="150">
        <f t="shared" si="16"/>
        <v>547</v>
      </c>
      <c r="B550" s="151">
        <v>3919</v>
      </c>
      <c r="C550" s="152" t="s">
        <v>3692</v>
      </c>
      <c r="D550" s="152" t="str">
        <f t="shared" si="17"/>
        <v>OPĆINSKI SUD U GOSPIĆU (3919)</v>
      </c>
      <c r="E550" s="152" t="s">
        <v>3693</v>
      </c>
      <c r="F550" s="152" t="s">
        <v>502</v>
      </c>
      <c r="G550" s="153">
        <v>3315886</v>
      </c>
      <c r="H550" s="154" t="s">
        <v>3694</v>
      </c>
      <c r="J550" s="144"/>
    </row>
    <row r="551" spans="1:10" ht="15" customHeight="1">
      <c r="A551" s="150">
        <f t="shared" si="16"/>
        <v>548</v>
      </c>
      <c r="B551" s="151">
        <v>20892</v>
      </c>
      <c r="C551" s="152" t="s">
        <v>3695</v>
      </c>
      <c r="D551" s="152" t="str">
        <f t="shared" si="17"/>
        <v>OPĆINSKI SUD U KARLOVCU (20892)</v>
      </c>
      <c r="E551" s="152" t="s">
        <v>3557</v>
      </c>
      <c r="F551" s="152" t="s">
        <v>506</v>
      </c>
      <c r="G551" s="153">
        <v>3123499</v>
      </c>
      <c r="H551" s="154" t="s">
        <v>3696</v>
      </c>
      <c r="J551" s="144"/>
    </row>
    <row r="552" spans="1:10" ht="15" customHeight="1">
      <c r="A552" s="150">
        <f t="shared" si="16"/>
        <v>549</v>
      </c>
      <c r="B552" s="151">
        <v>3994</v>
      </c>
      <c r="C552" s="152" t="s">
        <v>3697</v>
      </c>
      <c r="D552" s="152" t="str">
        <f t="shared" si="17"/>
        <v>OPĆINSKI SUD U KOPRIVNICI (3994)</v>
      </c>
      <c r="E552" s="152" t="s">
        <v>3698</v>
      </c>
      <c r="F552" s="152" t="s">
        <v>302</v>
      </c>
      <c r="G552" s="153">
        <v>3010805</v>
      </c>
      <c r="H552" s="154" t="s">
        <v>3699</v>
      </c>
      <c r="J552" s="144"/>
    </row>
    <row r="553" spans="1:10" ht="15" customHeight="1">
      <c r="A553" s="150">
        <f t="shared" si="16"/>
        <v>550</v>
      </c>
      <c r="B553" s="151">
        <v>50539</v>
      </c>
      <c r="C553" s="152" t="s">
        <v>3700</v>
      </c>
      <c r="D553" s="152" t="str">
        <f t="shared" si="17"/>
        <v>OPĆINSKI SUD U KUTINI (50539)</v>
      </c>
      <c r="E553" s="152" t="s">
        <v>3701</v>
      </c>
      <c r="F553" s="152" t="s">
        <v>3085</v>
      </c>
      <c r="G553" s="155" t="s">
        <v>3702</v>
      </c>
      <c r="H553" s="154" t="s">
        <v>3703</v>
      </c>
      <c r="J553" s="144"/>
    </row>
    <row r="554" spans="1:10" ht="15" customHeight="1">
      <c r="A554" s="150">
        <f t="shared" si="16"/>
        <v>551</v>
      </c>
      <c r="B554" s="151">
        <v>50547</v>
      </c>
      <c r="C554" s="152" t="s">
        <v>3704</v>
      </c>
      <c r="D554" s="152" t="str">
        <f t="shared" si="17"/>
        <v>OPĆINSKI SUD U MAKARSKOJ (50547)</v>
      </c>
      <c r="E554" s="152" t="s">
        <v>3705</v>
      </c>
      <c r="F554" s="152" t="s">
        <v>2743</v>
      </c>
      <c r="G554" s="155" t="s">
        <v>3706</v>
      </c>
      <c r="H554" s="154" t="s">
        <v>3707</v>
      </c>
      <c r="J554" s="144"/>
    </row>
    <row r="555" spans="1:10" ht="15" customHeight="1">
      <c r="A555" s="150">
        <f t="shared" si="16"/>
        <v>552</v>
      </c>
      <c r="B555" s="151">
        <v>50555</v>
      </c>
      <c r="C555" s="152" t="s">
        <v>3708</v>
      </c>
      <c r="D555" s="152" t="str">
        <f t="shared" si="17"/>
        <v>OPĆINSKI SUD U METKOVIĆU (50555)</v>
      </c>
      <c r="E555" s="152" t="s">
        <v>3709</v>
      </c>
      <c r="F555" s="152" t="s">
        <v>3100</v>
      </c>
      <c r="G555" s="155" t="s">
        <v>3710</v>
      </c>
      <c r="H555" s="154" t="s">
        <v>3711</v>
      </c>
      <c r="J555" s="144"/>
    </row>
    <row r="556" spans="1:10" ht="15" customHeight="1">
      <c r="A556" s="150">
        <f t="shared" si="16"/>
        <v>553</v>
      </c>
      <c r="B556" s="151">
        <v>48769</v>
      </c>
      <c r="C556" s="152" t="s">
        <v>3712</v>
      </c>
      <c r="D556" s="152" t="str">
        <f t="shared" si="17"/>
        <v>OPĆINSKI SUD U NOVOM ZAGREBU (48769)</v>
      </c>
      <c r="E556" s="152" t="s">
        <v>3713</v>
      </c>
      <c r="F556" s="152" t="s">
        <v>268</v>
      </c>
      <c r="G556" s="153">
        <v>4341872</v>
      </c>
      <c r="H556" s="154" t="s">
        <v>3714</v>
      </c>
      <c r="J556" s="144"/>
    </row>
    <row r="557" spans="1:10" ht="15" customHeight="1">
      <c r="A557" s="150">
        <f t="shared" si="16"/>
        <v>554</v>
      </c>
      <c r="B557" s="151">
        <v>4132</v>
      </c>
      <c r="C557" s="152" t="s">
        <v>3715</v>
      </c>
      <c r="D557" s="152" t="str">
        <f t="shared" si="17"/>
        <v>OPĆINSKI SUD U OSIJEKU (4132)</v>
      </c>
      <c r="E557" s="152" t="s">
        <v>3716</v>
      </c>
      <c r="F557" s="152" t="s">
        <v>271</v>
      </c>
      <c r="G557" s="153">
        <v>3014789</v>
      </c>
      <c r="H557" s="154" t="s">
        <v>3717</v>
      </c>
      <c r="J557" s="144"/>
    </row>
    <row r="558" spans="1:10" ht="15" customHeight="1">
      <c r="A558" s="150">
        <f t="shared" si="16"/>
        <v>555</v>
      </c>
      <c r="B558" s="151">
        <v>50563</v>
      </c>
      <c r="C558" s="152" t="s">
        <v>3718</v>
      </c>
      <c r="D558" s="152" t="str">
        <f t="shared" si="17"/>
        <v>OPĆINSKI SUD U PAZINU (50563)</v>
      </c>
      <c r="E558" s="152" t="s">
        <v>3719</v>
      </c>
      <c r="F558" s="152" t="s">
        <v>2476</v>
      </c>
      <c r="G558" s="155" t="s">
        <v>3720</v>
      </c>
      <c r="H558" s="154" t="s">
        <v>3721</v>
      </c>
      <c r="J558" s="144"/>
    </row>
    <row r="559" spans="1:10" ht="15" customHeight="1">
      <c r="A559" s="150">
        <f t="shared" si="16"/>
        <v>556</v>
      </c>
      <c r="B559" s="151">
        <v>4212</v>
      </c>
      <c r="C559" s="152" t="s">
        <v>3722</v>
      </c>
      <c r="D559" s="152" t="str">
        <f t="shared" si="17"/>
        <v>OPĆINSKI SUD U POŽEGI (4212)</v>
      </c>
      <c r="E559" s="152" t="s">
        <v>3723</v>
      </c>
      <c r="F559" s="152" t="s">
        <v>510</v>
      </c>
      <c r="G559" s="153">
        <v>3310302</v>
      </c>
      <c r="H559" s="154" t="s">
        <v>3724</v>
      </c>
      <c r="J559" s="144"/>
    </row>
    <row r="560" spans="1:10" ht="15" customHeight="1">
      <c r="A560" s="150">
        <f t="shared" si="16"/>
        <v>557</v>
      </c>
      <c r="B560" s="151">
        <v>4237</v>
      </c>
      <c r="C560" s="152" t="s">
        <v>3725</v>
      </c>
      <c r="D560" s="152" t="str">
        <f t="shared" si="17"/>
        <v>OPĆINSKI SUD U PULI - POLA (4237)</v>
      </c>
      <c r="E560" s="152" t="s">
        <v>3726</v>
      </c>
      <c r="F560" s="152" t="s">
        <v>299</v>
      </c>
      <c r="G560" s="153">
        <v>3204120</v>
      </c>
      <c r="H560" s="154" t="s">
        <v>3727</v>
      </c>
      <c r="J560" s="144"/>
    </row>
    <row r="561" spans="1:10" ht="15" customHeight="1">
      <c r="A561" s="150">
        <f t="shared" si="16"/>
        <v>558</v>
      </c>
      <c r="B561" s="151">
        <v>4253</v>
      </c>
      <c r="C561" s="152" t="s">
        <v>3728</v>
      </c>
      <c r="D561" s="152" t="str">
        <f t="shared" si="17"/>
        <v>OPĆINSKI SUD U RIJECI (4253)</v>
      </c>
      <c r="E561" s="152" t="s">
        <v>3567</v>
      </c>
      <c r="F561" s="152" t="s">
        <v>313</v>
      </c>
      <c r="G561" s="153">
        <v>3321428</v>
      </c>
      <c r="H561" s="154" t="s">
        <v>3729</v>
      </c>
      <c r="J561" s="144"/>
    </row>
    <row r="562" spans="1:10" ht="15" customHeight="1">
      <c r="A562" s="150">
        <f t="shared" si="16"/>
        <v>559</v>
      </c>
      <c r="B562" s="151">
        <v>50571</v>
      </c>
      <c r="C562" s="152" t="s">
        <v>3730</v>
      </c>
      <c r="D562" s="152" t="str">
        <f t="shared" si="17"/>
        <v>OPĆINSKI SUD U SESVETAMA (50571)</v>
      </c>
      <c r="E562" s="152" t="s">
        <v>3731</v>
      </c>
      <c r="F562" s="152" t="s">
        <v>3732</v>
      </c>
      <c r="G562" s="155" t="s">
        <v>3733</v>
      </c>
      <c r="H562" s="154" t="s">
        <v>3734</v>
      </c>
      <c r="J562" s="144"/>
    </row>
    <row r="563" spans="1:10" ht="15" customHeight="1">
      <c r="A563" s="150">
        <f t="shared" si="16"/>
        <v>560</v>
      </c>
      <c r="B563" s="151">
        <v>4307</v>
      </c>
      <c r="C563" s="152" t="s">
        <v>3735</v>
      </c>
      <c r="D563" s="152" t="str">
        <f t="shared" si="17"/>
        <v>OPĆINSKI SUD U SISKU (4307)</v>
      </c>
      <c r="E563" s="152" t="s">
        <v>3570</v>
      </c>
      <c r="F563" s="152" t="s">
        <v>1283</v>
      </c>
      <c r="G563" s="153">
        <v>3314723</v>
      </c>
      <c r="H563" s="154" t="s">
        <v>3736</v>
      </c>
      <c r="J563" s="144"/>
    </row>
    <row r="564" spans="1:10" ht="15" customHeight="1">
      <c r="A564" s="150">
        <f t="shared" si="16"/>
        <v>561</v>
      </c>
      <c r="B564" s="151">
        <v>4323</v>
      </c>
      <c r="C564" s="152" t="s">
        <v>3737</v>
      </c>
      <c r="D564" s="152" t="str">
        <f t="shared" si="17"/>
        <v>OPĆINSKI SUD U SLAVONSKOM BRODU (4323)</v>
      </c>
      <c r="E564" s="152" t="s">
        <v>3738</v>
      </c>
      <c r="F564" s="152" t="s">
        <v>1328</v>
      </c>
      <c r="G564" s="153">
        <v>3071456</v>
      </c>
      <c r="H564" s="154" t="s">
        <v>3739</v>
      </c>
      <c r="J564" s="144"/>
    </row>
    <row r="565" spans="1:10" ht="15" customHeight="1">
      <c r="A565" s="150">
        <f t="shared" si="16"/>
        <v>562</v>
      </c>
      <c r="B565" s="151">
        <v>21004</v>
      </c>
      <c r="C565" s="152" t="s">
        <v>3740</v>
      </c>
      <c r="D565" s="152" t="str">
        <f t="shared" si="17"/>
        <v>OPĆINSKI SUD U SPLITU (21004)</v>
      </c>
      <c r="E565" s="152" t="s">
        <v>3741</v>
      </c>
      <c r="F565" s="152" t="s">
        <v>353</v>
      </c>
      <c r="G565" s="153">
        <v>3118665</v>
      </c>
      <c r="H565" s="154" t="s">
        <v>3742</v>
      </c>
      <c r="J565" s="144"/>
    </row>
    <row r="566" spans="1:10" ht="15" customHeight="1">
      <c r="A566" s="150">
        <f t="shared" si="16"/>
        <v>563</v>
      </c>
      <c r="B566" s="151">
        <v>4340</v>
      </c>
      <c r="C566" s="152" t="s">
        <v>3743</v>
      </c>
      <c r="D566" s="152" t="str">
        <f t="shared" si="17"/>
        <v>OPĆINSKI SUD U ŠIBENIKU (4340)</v>
      </c>
      <c r="E566" s="152" t="s">
        <v>3579</v>
      </c>
      <c r="F566" s="152" t="s">
        <v>517</v>
      </c>
      <c r="G566" s="153">
        <v>3019772</v>
      </c>
      <c r="H566" s="154" t="s">
        <v>3744</v>
      </c>
      <c r="J566" s="144"/>
    </row>
    <row r="567" spans="1:10" ht="15" customHeight="1">
      <c r="A567" s="150">
        <f t="shared" si="16"/>
        <v>564</v>
      </c>
      <c r="B567" s="151">
        <v>4366</v>
      </c>
      <c r="C567" s="152" t="s">
        <v>3745</v>
      </c>
      <c r="D567" s="152" t="str">
        <f t="shared" si="17"/>
        <v>OPĆINSKI SUD U VARAŽDINU (4366)</v>
      </c>
      <c r="E567" s="152" t="s">
        <v>3195</v>
      </c>
      <c r="F567" s="152" t="s">
        <v>438</v>
      </c>
      <c r="G567" s="153">
        <v>3006697</v>
      </c>
      <c r="H567" s="154" t="s">
        <v>3746</v>
      </c>
      <c r="J567" s="144"/>
    </row>
    <row r="568" spans="1:10" ht="15" customHeight="1">
      <c r="A568" s="150">
        <f t="shared" si="16"/>
        <v>565</v>
      </c>
      <c r="B568" s="151">
        <v>4374</v>
      </c>
      <c r="C568" s="152" t="s">
        <v>3747</v>
      </c>
      <c r="D568" s="152" t="str">
        <f t="shared" si="17"/>
        <v>OPĆINSKI SUD U VELIKOJ GORICI (4374)</v>
      </c>
      <c r="E568" s="152" t="s">
        <v>3748</v>
      </c>
      <c r="F568" s="152" t="s">
        <v>2390</v>
      </c>
      <c r="G568" s="153">
        <v>3216365</v>
      </c>
      <c r="H568" s="154" t="s">
        <v>3749</v>
      </c>
      <c r="J568" s="144"/>
    </row>
    <row r="569" spans="1:10" ht="15" customHeight="1">
      <c r="A569" s="150">
        <f t="shared" si="16"/>
        <v>566</v>
      </c>
      <c r="B569" s="151">
        <v>50580</v>
      </c>
      <c r="C569" s="152" t="s">
        <v>3750</v>
      </c>
      <c r="D569" s="152" t="str">
        <f>C569&amp;" ("&amp;B569&amp;")"</f>
        <v>OPĆINSKI SUD U VINKOVCIMA (50580)</v>
      </c>
      <c r="E569" s="152" t="s">
        <v>3751</v>
      </c>
      <c r="F569" s="152" t="s">
        <v>3255</v>
      </c>
      <c r="G569" s="155" t="s">
        <v>3752</v>
      </c>
      <c r="H569" s="154" t="s">
        <v>3753</v>
      </c>
      <c r="J569" s="144"/>
    </row>
    <row r="570" spans="1:10" ht="15" customHeight="1">
      <c r="A570" s="150">
        <f t="shared" si="16"/>
        <v>567</v>
      </c>
      <c r="B570" s="151">
        <v>4399</v>
      </c>
      <c r="C570" s="152" t="s">
        <v>3754</v>
      </c>
      <c r="D570" s="152" t="str">
        <f t="shared" ref="D570:D614" si="18">C570&amp;" ("&amp;B570&amp;")"</f>
        <v>OPĆINSKI SUD U VIROVITICI (4399)</v>
      </c>
      <c r="E570" s="152" t="s">
        <v>3755</v>
      </c>
      <c r="F570" s="152" t="s">
        <v>520</v>
      </c>
      <c r="G570" s="153">
        <v>3106071</v>
      </c>
      <c r="H570" s="154" t="s">
        <v>3756</v>
      </c>
      <c r="J570" s="144"/>
    </row>
    <row r="571" spans="1:10" ht="15" customHeight="1">
      <c r="A571" s="150">
        <f t="shared" si="16"/>
        <v>568</v>
      </c>
      <c r="B571" s="151">
        <v>4420</v>
      </c>
      <c r="C571" s="152" t="s">
        <v>3757</v>
      </c>
      <c r="D571" s="152" t="str">
        <f t="shared" si="18"/>
        <v>OPĆINSKI SUD U VUKOVARU (4420)</v>
      </c>
      <c r="E571" s="152" t="s">
        <v>3758</v>
      </c>
      <c r="F571" s="152" t="s">
        <v>494</v>
      </c>
      <c r="G571" s="153">
        <v>3008886</v>
      </c>
      <c r="H571" s="154" t="s">
        <v>3759</v>
      </c>
      <c r="J571" s="144"/>
    </row>
    <row r="572" spans="1:10" ht="15" customHeight="1">
      <c r="A572" s="150">
        <f t="shared" ref="A572:A614" si="19">+A571+1</f>
        <v>569</v>
      </c>
      <c r="B572" s="151">
        <v>4446</v>
      </c>
      <c r="C572" s="152" t="s">
        <v>3760</v>
      </c>
      <c r="D572" s="152" t="str">
        <f t="shared" si="18"/>
        <v>OPĆINSKI SUD U ZADRU (4446)</v>
      </c>
      <c r="E572" s="152" t="s">
        <v>3590</v>
      </c>
      <c r="F572" s="152" t="s">
        <v>309</v>
      </c>
      <c r="G572" s="153">
        <v>3142442</v>
      </c>
      <c r="H572" s="154" t="s">
        <v>3761</v>
      </c>
      <c r="J572" s="144"/>
    </row>
    <row r="573" spans="1:10" ht="15" customHeight="1">
      <c r="A573" s="150">
        <f t="shared" si="19"/>
        <v>570</v>
      </c>
      <c r="B573" s="151">
        <v>4462</v>
      </c>
      <c r="C573" s="152" t="s">
        <v>3762</v>
      </c>
      <c r="D573" s="152" t="str">
        <f t="shared" si="18"/>
        <v>OPĆINSKI SUD U ZLATARU (4462)</v>
      </c>
      <c r="E573" s="152" t="s">
        <v>3763</v>
      </c>
      <c r="F573" s="152" t="s">
        <v>3764</v>
      </c>
      <c r="G573" s="153">
        <v>3100952</v>
      </c>
      <c r="H573" s="154" t="s">
        <v>3765</v>
      </c>
      <c r="J573" s="144"/>
    </row>
    <row r="574" spans="1:10" ht="15" customHeight="1">
      <c r="A574" s="150">
        <f t="shared" si="19"/>
        <v>571</v>
      </c>
      <c r="B574" s="151">
        <v>4500</v>
      </c>
      <c r="C574" s="152" t="s">
        <v>3766</v>
      </c>
      <c r="D574" s="152" t="str">
        <f t="shared" si="18"/>
        <v>OPĆINSKO DRŽAVNO ODVJETNIŠTVO U BJELOVARU (4500)</v>
      </c>
      <c r="E574" s="152" t="s">
        <v>3551</v>
      </c>
      <c r="F574" s="152" t="s">
        <v>2460</v>
      </c>
      <c r="G574" s="153">
        <v>3308693</v>
      </c>
      <c r="H574" s="154" t="s">
        <v>3767</v>
      </c>
      <c r="J574" s="144"/>
    </row>
    <row r="575" spans="1:10" ht="15" customHeight="1">
      <c r="A575" s="150">
        <f t="shared" si="19"/>
        <v>572</v>
      </c>
      <c r="B575" s="151">
        <v>4526</v>
      </c>
      <c r="C575" s="152" t="s">
        <v>3768</v>
      </c>
      <c r="D575" s="152" t="str">
        <f t="shared" si="18"/>
        <v>OPĆINSKO DRŽAVNO ODVJETNIŠTVO U ČAKOVCU (4526)</v>
      </c>
      <c r="E575" s="152" t="s">
        <v>3684</v>
      </c>
      <c r="F575" s="152" t="s">
        <v>487</v>
      </c>
      <c r="G575" s="153">
        <v>3110770</v>
      </c>
      <c r="H575" s="154" t="s">
        <v>3769</v>
      </c>
      <c r="J575" s="144"/>
    </row>
    <row r="576" spans="1:10" ht="15" customHeight="1">
      <c r="A576" s="150">
        <f t="shared" si="19"/>
        <v>573</v>
      </c>
      <c r="B576" s="151">
        <v>4567</v>
      </c>
      <c r="C576" s="152" t="s">
        <v>3770</v>
      </c>
      <c r="D576" s="152" t="str">
        <f t="shared" si="18"/>
        <v>OPĆINSKO DRŽAVNO ODVJETNIŠTVO U DUBROVNIKU (4567)</v>
      </c>
      <c r="E576" s="152" t="s">
        <v>3598</v>
      </c>
      <c r="F576" s="152" t="s">
        <v>306</v>
      </c>
      <c r="G576" s="153">
        <v>3364968</v>
      </c>
      <c r="H576" s="154" t="s">
        <v>3771</v>
      </c>
      <c r="J576" s="144"/>
    </row>
    <row r="577" spans="1:10" ht="15" customHeight="1">
      <c r="A577" s="150">
        <f t="shared" si="19"/>
        <v>574</v>
      </c>
      <c r="B577" s="151">
        <v>4606</v>
      </c>
      <c r="C577" s="152" t="s">
        <v>3772</v>
      </c>
      <c r="D577" s="152" t="str">
        <f t="shared" si="18"/>
        <v>OPĆINSKO DRŽAVNO ODVJETNIŠTVO U GOSPIĆU (4606)</v>
      </c>
      <c r="E577" s="152" t="s">
        <v>3693</v>
      </c>
      <c r="F577" s="152" t="s">
        <v>502</v>
      </c>
      <c r="G577" s="153">
        <v>3315908</v>
      </c>
      <c r="H577" s="154" t="s">
        <v>3773</v>
      </c>
      <c r="J577" s="144"/>
    </row>
    <row r="578" spans="1:10" ht="15" customHeight="1">
      <c r="A578" s="150">
        <f t="shared" si="19"/>
        <v>575</v>
      </c>
      <c r="B578" s="151">
        <v>20270</v>
      </c>
      <c r="C578" s="152" t="s">
        <v>3774</v>
      </c>
      <c r="D578" s="152" t="str">
        <f t="shared" si="18"/>
        <v>OPĆINSKO DRŽAVNO ODVJETNIŠTVO U KARLOVCU (20270)</v>
      </c>
      <c r="E578" s="152" t="s">
        <v>3557</v>
      </c>
      <c r="F578" s="152" t="s">
        <v>506</v>
      </c>
      <c r="G578" s="153">
        <v>3123537</v>
      </c>
      <c r="H578" s="154" t="s">
        <v>3775</v>
      </c>
      <c r="J578" s="144"/>
    </row>
    <row r="579" spans="1:10" ht="15" customHeight="1">
      <c r="A579" s="150">
        <f t="shared" si="19"/>
        <v>576</v>
      </c>
      <c r="B579" s="151">
        <v>4655</v>
      </c>
      <c r="C579" s="152" t="s">
        <v>3776</v>
      </c>
      <c r="D579" s="152" t="str">
        <f t="shared" si="18"/>
        <v>OPĆINSKO DRŽAVNO ODVJETNIŠTVO U KOPRIVNICI (4655)</v>
      </c>
      <c r="E579" s="152" t="s">
        <v>3777</v>
      </c>
      <c r="F579" s="152" t="s">
        <v>302</v>
      </c>
      <c r="G579" s="153">
        <v>3010813</v>
      </c>
      <c r="H579" s="154" t="s">
        <v>3778</v>
      </c>
      <c r="J579" s="144"/>
    </row>
    <row r="580" spans="1:10" ht="15" customHeight="1">
      <c r="A580" s="150">
        <f t="shared" si="19"/>
        <v>577</v>
      </c>
      <c r="B580" s="151">
        <v>50483</v>
      </c>
      <c r="C580" s="152" t="s">
        <v>3779</v>
      </c>
      <c r="D580" s="152" t="str">
        <f t="shared" si="18"/>
        <v>OPĆINSKO DRŽAVNO ODVJETNIŠTVO U METKOVIĆU (50483)</v>
      </c>
      <c r="E580" s="152" t="s">
        <v>3709</v>
      </c>
      <c r="F580" s="152" t="s">
        <v>3100</v>
      </c>
      <c r="G580" s="155" t="s">
        <v>3780</v>
      </c>
      <c r="H580" s="154" t="s">
        <v>3781</v>
      </c>
      <c r="J580" s="144"/>
    </row>
    <row r="581" spans="1:10" ht="15" customHeight="1">
      <c r="A581" s="150">
        <f t="shared" si="19"/>
        <v>578</v>
      </c>
      <c r="B581" s="151">
        <v>48785</v>
      </c>
      <c r="C581" s="152" t="s">
        <v>3782</v>
      </c>
      <c r="D581" s="152" t="str">
        <f t="shared" si="18"/>
        <v>OPĆINSKO DRŽAVNO ODVJETNIŠTVO U NOVOM ZAGREBU (48785)</v>
      </c>
      <c r="E581" s="152" t="s">
        <v>3713</v>
      </c>
      <c r="F581" s="152" t="s">
        <v>268</v>
      </c>
      <c r="G581" s="153">
        <v>4355784</v>
      </c>
      <c r="H581" s="154" t="s">
        <v>3783</v>
      </c>
      <c r="J581" s="144"/>
    </row>
    <row r="582" spans="1:10" ht="15" customHeight="1">
      <c r="A582" s="150">
        <f t="shared" si="19"/>
        <v>579</v>
      </c>
      <c r="B582" s="151">
        <v>4760</v>
      </c>
      <c r="C582" s="152" t="s">
        <v>3784</v>
      </c>
      <c r="D582" s="152" t="str">
        <f t="shared" si="18"/>
        <v>OPĆINSKO DRŽAVNO ODVJETNIŠTVO U OSIJEKU (4760)</v>
      </c>
      <c r="E582" s="152" t="s">
        <v>3785</v>
      </c>
      <c r="F582" s="152" t="s">
        <v>271</v>
      </c>
      <c r="G582" s="153">
        <v>3014827</v>
      </c>
      <c r="H582" s="154" t="s">
        <v>3786</v>
      </c>
      <c r="J582" s="144"/>
    </row>
    <row r="583" spans="1:10" ht="15" customHeight="1">
      <c r="A583" s="150">
        <f t="shared" si="19"/>
        <v>580</v>
      </c>
      <c r="B583" s="151">
        <v>50491</v>
      </c>
      <c r="C583" s="152" t="s">
        <v>3787</v>
      </c>
      <c r="D583" s="152" t="str">
        <f t="shared" si="18"/>
        <v>OPĆINSKO DRŽAVNO ODVJETNIŠTVO U PAZINU (50491)</v>
      </c>
      <c r="E583" s="152" t="s">
        <v>3788</v>
      </c>
      <c r="F583" s="152" t="s">
        <v>2476</v>
      </c>
      <c r="G583" s="155" t="s">
        <v>3789</v>
      </c>
      <c r="H583" s="173" t="s">
        <v>3790</v>
      </c>
      <c r="J583" s="144"/>
    </row>
    <row r="584" spans="1:10" ht="15" customHeight="1">
      <c r="A584" s="150">
        <f t="shared" si="19"/>
        <v>581</v>
      </c>
      <c r="B584" s="151">
        <v>4809</v>
      </c>
      <c r="C584" s="152" t="s">
        <v>3791</v>
      </c>
      <c r="D584" s="152" t="str">
        <f t="shared" si="18"/>
        <v>OPĆINSKO DRŽAVNO ODVJETNIŠTVO U POŽEGI (4809)</v>
      </c>
      <c r="E584" s="152" t="s">
        <v>3723</v>
      </c>
      <c r="F584" s="152" t="s">
        <v>510</v>
      </c>
      <c r="G584" s="153">
        <v>3310744</v>
      </c>
      <c r="H584" s="154" t="s">
        <v>3792</v>
      </c>
      <c r="J584" s="144"/>
    </row>
    <row r="585" spans="1:10" ht="15" customHeight="1">
      <c r="A585" s="150">
        <f t="shared" si="19"/>
        <v>582</v>
      </c>
      <c r="B585" s="151">
        <v>4817</v>
      </c>
      <c r="C585" s="152" t="s">
        <v>3793</v>
      </c>
      <c r="D585" s="152" t="str">
        <f t="shared" si="18"/>
        <v>OPĆINSKO DRŽAVNO ODVJETNIŠTVO U PULI - POLA (4817)</v>
      </c>
      <c r="E585" s="152" t="s">
        <v>3633</v>
      </c>
      <c r="F585" s="152" t="s">
        <v>299</v>
      </c>
      <c r="G585" s="153">
        <v>3204146</v>
      </c>
      <c r="H585" s="154" t="s">
        <v>3794</v>
      </c>
      <c r="J585" s="144"/>
    </row>
    <row r="586" spans="1:10" ht="15" customHeight="1">
      <c r="A586" s="150">
        <f t="shared" si="19"/>
        <v>583</v>
      </c>
      <c r="B586" s="151">
        <v>4825</v>
      </c>
      <c r="C586" s="152" t="s">
        <v>3795</v>
      </c>
      <c r="D586" s="152" t="str">
        <f t="shared" si="18"/>
        <v>OPĆINSKO DRŽAVNO ODVJETNIŠTVO U RIJECI (4825)</v>
      </c>
      <c r="E586" s="152" t="s">
        <v>3796</v>
      </c>
      <c r="F586" s="152" t="s">
        <v>313</v>
      </c>
      <c r="G586" s="153">
        <v>3321436</v>
      </c>
      <c r="H586" s="154" t="s">
        <v>3797</v>
      </c>
      <c r="J586" s="144"/>
    </row>
    <row r="587" spans="1:10" ht="15" customHeight="1">
      <c r="A587" s="150">
        <f t="shared" si="19"/>
        <v>584</v>
      </c>
      <c r="B587" s="151">
        <v>4868</v>
      </c>
      <c r="C587" s="152" t="s">
        <v>3798</v>
      </c>
      <c r="D587" s="152" t="str">
        <f t="shared" si="18"/>
        <v>OPĆINSKO DRŽAVNO ODVJETNIŠTVO U SISKU (4868)</v>
      </c>
      <c r="E587" s="152" t="s">
        <v>3639</v>
      </c>
      <c r="F587" s="152" t="s">
        <v>1283</v>
      </c>
      <c r="G587" s="153">
        <v>3314740</v>
      </c>
      <c r="H587" s="154" t="s">
        <v>3799</v>
      </c>
      <c r="J587" s="144"/>
    </row>
    <row r="588" spans="1:10" ht="15" customHeight="1">
      <c r="A588" s="150">
        <f t="shared" si="19"/>
        <v>585</v>
      </c>
      <c r="B588" s="151">
        <v>4876</v>
      </c>
      <c r="C588" s="152" t="s">
        <v>3800</v>
      </c>
      <c r="D588" s="152" t="str">
        <f t="shared" si="18"/>
        <v>OPĆINSKO DRŽAVNO ODVJETNIŠTVO U SLAVONSKOM BRODU (4876)</v>
      </c>
      <c r="E588" s="152" t="s">
        <v>3801</v>
      </c>
      <c r="F588" s="152" t="s">
        <v>1328</v>
      </c>
      <c r="G588" s="153">
        <v>3071472</v>
      </c>
      <c r="H588" s="154" t="s">
        <v>3802</v>
      </c>
      <c r="J588" s="144"/>
    </row>
    <row r="589" spans="1:10" ht="15" customHeight="1">
      <c r="A589" s="150">
        <f t="shared" si="19"/>
        <v>586</v>
      </c>
      <c r="B589" s="151">
        <v>4884</v>
      </c>
      <c r="C589" s="152" t="s">
        <v>3803</v>
      </c>
      <c r="D589" s="152" t="str">
        <f t="shared" si="18"/>
        <v>OPĆINSKO DRŽAVNO ODVJETNIŠTVO U SPLITU (4884)</v>
      </c>
      <c r="E589" s="152" t="s">
        <v>3804</v>
      </c>
      <c r="F589" s="152" t="s">
        <v>353</v>
      </c>
      <c r="G589" s="153">
        <v>3161242</v>
      </c>
      <c r="H589" s="154" t="s">
        <v>3805</v>
      </c>
      <c r="J589" s="144"/>
    </row>
    <row r="590" spans="1:10" ht="15" customHeight="1">
      <c r="A590" s="150">
        <f t="shared" si="19"/>
        <v>587</v>
      </c>
      <c r="B590" s="151">
        <v>4892</v>
      </c>
      <c r="C590" s="152" t="s">
        <v>3806</v>
      </c>
      <c r="D590" s="152" t="str">
        <f t="shared" si="18"/>
        <v>OPĆINSKO DRŽAVNO ODVJETNIŠTVO U ŠIBENIKU (4892)</v>
      </c>
      <c r="E590" s="152" t="s">
        <v>3807</v>
      </c>
      <c r="F590" s="152" t="s">
        <v>517</v>
      </c>
      <c r="G590" s="153">
        <v>3019829</v>
      </c>
      <c r="H590" s="154" t="s">
        <v>3808</v>
      </c>
      <c r="J590" s="144"/>
    </row>
    <row r="591" spans="1:10" ht="15" customHeight="1">
      <c r="A591" s="150">
        <f t="shared" si="19"/>
        <v>588</v>
      </c>
      <c r="B591" s="151">
        <v>4913</v>
      </c>
      <c r="C591" s="152" t="s">
        <v>3809</v>
      </c>
      <c r="D591" s="152" t="str">
        <f t="shared" si="18"/>
        <v>OPĆINSKO DRŽAVNO ODVJETNIŠTVO U VARAŽDINU (4913)</v>
      </c>
      <c r="E591" s="152" t="s">
        <v>3810</v>
      </c>
      <c r="F591" s="152" t="s">
        <v>3614</v>
      </c>
      <c r="G591" s="153">
        <v>3006735</v>
      </c>
      <c r="H591" s="154" t="s">
        <v>3811</v>
      </c>
      <c r="J591" s="144"/>
    </row>
    <row r="592" spans="1:10" ht="15" customHeight="1">
      <c r="A592" s="150">
        <f t="shared" si="19"/>
        <v>589</v>
      </c>
      <c r="B592" s="151">
        <v>4921</v>
      </c>
      <c r="C592" s="152" t="s">
        <v>3812</v>
      </c>
      <c r="D592" s="152" t="str">
        <f t="shared" si="18"/>
        <v>OPĆINSKO DRŽAVNO ODVJETNIŠTVO U VELIKOJ GORICI (4921)</v>
      </c>
      <c r="E592" s="152" t="s">
        <v>3748</v>
      </c>
      <c r="F592" s="152" t="s">
        <v>2390</v>
      </c>
      <c r="G592" s="153">
        <v>3216373</v>
      </c>
      <c r="H592" s="154" t="s">
        <v>3813</v>
      </c>
      <c r="J592" s="144"/>
    </row>
    <row r="593" spans="1:10" ht="15" customHeight="1">
      <c r="A593" s="150">
        <f t="shared" si="19"/>
        <v>590</v>
      </c>
      <c r="B593" s="151">
        <v>50506</v>
      </c>
      <c r="C593" s="152" t="s">
        <v>3814</v>
      </c>
      <c r="D593" s="152" t="str">
        <f t="shared" si="18"/>
        <v>OPĆINSKO DRŽAVNO ODVJETNIŠTVO U VINKOVCIMA (50506)</v>
      </c>
      <c r="E593" s="152" t="s">
        <v>3689</v>
      </c>
      <c r="F593" s="152" t="s">
        <v>3255</v>
      </c>
      <c r="G593" s="155" t="s">
        <v>3815</v>
      </c>
      <c r="H593" s="154" t="s">
        <v>3816</v>
      </c>
      <c r="J593" s="144"/>
    </row>
    <row r="594" spans="1:10" ht="15" customHeight="1">
      <c r="A594" s="150">
        <f t="shared" si="19"/>
        <v>591</v>
      </c>
      <c r="B594" s="151">
        <v>4948</v>
      </c>
      <c r="C594" s="152" t="s">
        <v>3817</v>
      </c>
      <c r="D594" s="152" t="str">
        <f t="shared" si="18"/>
        <v>OPĆINSKO DRŽAVNO ODVJETNIŠTVO U VIROVITICI (4948)</v>
      </c>
      <c r="E594" s="152" t="s">
        <v>3818</v>
      </c>
      <c r="F594" s="152" t="s">
        <v>520</v>
      </c>
      <c r="G594" s="153">
        <v>3149625</v>
      </c>
      <c r="H594" s="154" t="s">
        <v>3819</v>
      </c>
      <c r="J594" s="144"/>
    </row>
    <row r="595" spans="1:10" ht="15" customHeight="1">
      <c r="A595" s="150">
        <f t="shared" si="19"/>
        <v>592</v>
      </c>
      <c r="B595" s="151">
        <v>4956</v>
      </c>
      <c r="C595" s="152" t="s">
        <v>3820</v>
      </c>
      <c r="D595" s="152" t="str">
        <f t="shared" si="18"/>
        <v>OPĆINSKO DRŽAVNO ODVJETNIŠTVO U VUKOVARU (4956)</v>
      </c>
      <c r="E595" s="152" t="s">
        <v>3655</v>
      </c>
      <c r="F595" s="152" t="s">
        <v>494</v>
      </c>
      <c r="G595" s="153">
        <v>3008894</v>
      </c>
      <c r="H595" s="154" t="s">
        <v>3821</v>
      </c>
      <c r="J595" s="144"/>
    </row>
    <row r="596" spans="1:10" ht="15" customHeight="1">
      <c r="A596" s="150">
        <f t="shared" si="19"/>
        <v>593</v>
      </c>
      <c r="B596" s="151">
        <v>4972</v>
      </c>
      <c r="C596" s="152" t="s">
        <v>3822</v>
      </c>
      <c r="D596" s="152" t="str">
        <f t="shared" si="18"/>
        <v>OPĆINSKO DRŽAVNO ODVJETNIŠTVO U ZADRU (4972)</v>
      </c>
      <c r="E596" s="152" t="s">
        <v>3823</v>
      </c>
      <c r="F596" s="152" t="s">
        <v>309</v>
      </c>
      <c r="G596" s="153">
        <v>3174786</v>
      </c>
      <c r="H596" s="154" t="s">
        <v>3824</v>
      </c>
      <c r="J596" s="144"/>
    </row>
    <row r="597" spans="1:10" ht="15" customHeight="1">
      <c r="A597" s="150">
        <f t="shared" si="19"/>
        <v>594</v>
      </c>
      <c r="B597" s="151">
        <v>4989</v>
      </c>
      <c r="C597" s="152" t="s">
        <v>3825</v>
      </c>
      <c r="D597" s="152" t="str">
        <f t="shared" si="18"/>
        <v>OPĆINSKO KAZNENO DRŽAVNO ODVJETNIŠTVO U ZAGREBU (4989)</v>
      </c>
      <c r="E597" s="152" t="s">
        <v>3826</v>
      </c>
      <c r="F597" s="152" t="s">
        <v>268</v>
      </c>
      <c r="G597" s="153">
        <v>3277135</v>
      </c>
      <c r="H597" s="154" t="s">
        <v>3827</v>
      </c>
      <c r="J597" s="144"/>
    </row>
    <row r="598" spans="1:10" ht="15" customHeight="1">
      <c r="A598" s="150">
        <f t="shared" si="19"/>
        <v>595</v>
      </c>
      <c r="B598" s="151">
        <v>4997</v>
      </c>
      <c r="C598" s="152" t="s">
        <v>3828</v>
      </c>
      <c r="D598" s="152" t="str">
        <f t="shared" si="18"/>
        <v>OPĆINSKO DRŽAVNO ODVJETNIŠTVO U ZLATARU (4997)</v>
      </c>
      <c r="E598" s="152" t="s">
        <v>3763</v>
      </c>
      <c r="F598" s="152" t="s">
        <v>3764</v>
      </c>
      <c r="G598" s="153">
        <v>3433811</v>
      </c>
      <c r="H598" s="154" t="s">
        <v>3829</v>
      </c>
      <c r="J598" s="144"/>
    </row>
    <row r="599" spans="1:10" ht="15" customHeight="1">
      <c r="A599" s="150">
        <f t="shared" si="19"/>
        <v>596</v>
      </c>
      <c r="B599" s="151">
        <v>52356</v>
      </c>
      <c r="C599" s="152" t="s">
        <v>3830</v>
      </c>
      <c r="D599" s="152" t="str">
        <f t="shared" si="18"/>
        <v>OPĆINSKO GRAĐANSKO DRŽAVNO ODVJETNIŠTVO U ZAGREBU (52356)</v>
      </c>
      <c r="E599" s="152" t="s">
        <v>3831</v>
      </c>
      <c r="F599" s="152" t="s">
        <v>268</v>
      </c>
      <c r="G599" s="153">
        <v>5545471</v>
      </c>
      <c r="H599" s="154" t="s">
        <v>3832</v>
      </c>
      <c r="J599" s="144"/>
    </row>
    <row r="600" spans="1:10" ht="15" customHeight="1">
      <c r="A600" s="150">
        <f t="shared" si="19"/>
        <v>597</v>
      </c>
      <c r="B600" s="151">
        <v>23649</v>
      </c>
      <c r="C600" s="152" t="s">
        <v>3833</v>
      </c>
      <c r="D600" s="152" t="str">
        <f t="shared" si="18"/>
        <v>DRŽAVNO ODVJETNIŠTVO URED ZA SUZBIJANJE KORUPCIJE I ORGANIZIRANOG KRIMINALITETA  (23649)</v>
      </c>
      <c r="E600" s="152" t="s">
        <v>3834</v>
      </c>
      <c r="F600" s="152" t="s">
        <v>268</v>
      </c>
      <c r="G600" s="153">
        <v>1597965</v>
      </c>
      <c r="H600" s="154" t="s">
        <v>3835</v>
      </c>
      <c r="J600" s="144"/>
    </row>
    <row r="601" spans="1:10" ht="15" customHeight="1">
      <c r="A601" s="150">
        <f t="shared" si="19"/>
        <v>598</v>
      </c>
      <c r="B601" s="151">
        <v>46420</v>
      </c>
      <c r="C601" s="176" t="s">
        <v>3836</v>
      </c>
      <c r="D601" s="152" t="str">
        <f t="shared" si="18"/>
        <v>DRŽAVNA ŠKOLA ZA JAVNU UPRAVU (46420)</v>
      </c>
      <c r="E601" s="152" t="s">
        <v>3837</v>
      </c>
      <c r="F601" s="152" t="s">
        <v>268</v>
      </c>
      <c r="G601" s="153">
        <v>2720736</v>
      </c>
      <c r="H601" s="154" t="s">
        <v>3838</v>
      </c>
      <c r="J601" s="144"/>
    </row>
    <row r="602" spans="1:10" ht="15" customHeight="1">
      <c r="A602" s="139">
        <f t="shared" si="19"/>
        <v>599</v>
      </c>
      <c r="B602" s="146">
        <v>6040</v>
      </c>
      <c r="C602" s="147" t="s">
        <v>3839</v>
      </c>
      <c r="D602" s="152" t="str">
        <f t="shared" si="18"/>
        <v>URED PUČKOG PRAVOBRANITELJA (6040)</v>
      </c>
      <c r="E602" s="147" t="s">
        <v>3840</v>
      </c>
      <c r="F602" s="147" t="s">
        <v>268</v>
      </c>
      <c r="G602" s="148">
        <v>515655</v>
      </c>
      <c r="H602" s="149" t="s">
        <v>3841</v>
      </c>
      <c r="J602" s="144"/>
    </row>
    <row r="603" spans="1:10" ht="15" customHeight="1">
      <c r="A603" s="139">
        <f t="shared" si="19"/>
        <v>600</v>
      </c>
      <c r="B603" s="146">
        <v>24027</v>
      </c>
      <c r="C603" s="147" t="s">
        <v>3842</v>
      </c>
      <c r="D603" s="152" t="str">
        <f t="shared" si="18"/>
        <v>PRAVOBRANITELJ ZA DJECU (24027)</v>
      </c>
      <c r="E603" s="147" t="s">
        <v>3843</v>
      </c>
      <c r="F603" s="147" t="s">
        <v>268</v>
      </c>
      <c r="G603" s="148">
        <v>1748068</v>
      </c>
      <c r="H603" s="149" t="s">
        <v>3844</v>
      </c>
      <c r="J603" s="144"/>
    </row>
    <row r="604" spans="1:10" ht="15" customHeight="1">
      <c r="A604" s="139">
        <f t="shared" si="19"/>
        <v>601</v>
      </c>
      <c r="B604" s="146">
        <v>24060</v>
      </c>
      <c r="C604" s="147" t="s">
        <v>3845</v>
      </c>
      <c r="D604" s="152" t="str">
        <f t="shared" si="18"/>
        <v>PRAVOBRANITELJ/ICA ZA RAVNOPRAVNOST SPOLOVA (24060)</v>
      </c>
      <c r="E604" s="147" t="s">
        <v>3846</v>
      </c>
      <c r="F604" s="147" t="s">
        <v>268</v>
      </c>
      <c r="G604" s="148">
        <v>1768832</v>
      </c>
      <c r="H604" s="149" t="s">
        <v>3847</v>
      </c>
      <c r="J604" s="144"/>
    </row>
    <row r="605" spans="1:10" ht="15" customHeight="1">
      <c r="A605" s="139">
        <f t="shared" si="19"/>
        <v>602</v>
      </c>
      <c r="B605" s="146">
        <v>43564</v>
      </c>
      <c r="C605" s="147" t="s">
        <v>3848</v>
      </c>
      <c r="D605" s="152" t="str">
        <f t="shared" si="18"/>
        <v>PRAVOBRANITELJICA ZA OSOBE S INVALIDITETOM (43564)</v>
      </c>
      <c r="E605" s="147" t="s">
        <v>3849</v>
      </c>
      <c r="F605" s="147" t="s">
        <v>268</v>
      </c>
      <c r="G605" s="148">
        <v>2397161</v>
      </c>
      <c r="H605" s="149" t="s">
        <v>3850</v>
      </c>
      <c r="J605" s="144"/>
    </row>
    <row r="606" spans="1:10" ht="15" customHeight="1">
      <c r="A606" s="139">
        <f t="shared" si="19"/>
        <v>603</v>
      </c>
      <c r="B606" s="146">
        <v>6099</v>
      </c>
      <c r="C606" s="147" t="s">
        <v>3851</v>
      </c>
      <c r="D606" s="152" t="str">
        <f t="shared" si="18"/>
        <v>DRŽAVNI ZAVOD ZA STATISTIKU (6099)</v>
      </c>
      <c r="E606" s="147" t="s">
        <v>3852</v>
      </c>
      <c r="F606" s="147" t="s">
        <v>268</v>
      </c>
      <c r="G606" s="148">
        <v>3220338</v>
      </c>
      <c r="H606" s="149" t="s">
        <v>3853</v>
      </c>
      <c r="J606" s="144"/>
    </row>
    <row r="607" spans="1:10" ht="15" customHeight="1">
      <c r="A607" s="139">
        <f t="shared" si="19"/>
        <v>604</v>
      </c>
      <c r="B607" s="146">
        <v>6138</v>
      </c>
      <c r="C607" s="147" t="s">
        <v>3854</v>
      </c>
      <c r="D607" s="152" t="str">
        <f t="shared" si="18"/>
        <v>DRŽAVNI URED ZA REVIZIJU (6138)</v>
      </c>
      <c r="E607" s="147" t="s">
        <v>3855</v>
      </c>
      <c r="F607" s="147" t="s">
        <v>268</v>
      </c>
      <c r="G607" s="148">
        <v>687979</v>
      </c>
      <c r="H607" s="149" t="s">
        <v>3856</v>
      </c>
      <c r="J607" s="144"/>
    </row>
    <row r="608" spans="1:10" ht="15" customHeight="1">
      <c r="A608" s="139">
        <f t="shared" si="19"/>
        <v>605</v>
      </c>
      <c r="B608" s="146">
        <v>24094</v>
      </c>
      <c r="C608" s="147" t="s">
        <v>3857</v>
      </c>
      <c r="D608" s="152" t="str">
        <f t="shared" si="18"/>
        <v>DRŽAVNA KOMISIJA ZA KONTROLU POSTUPAKA JAVNE NABAVE (24094)</v>
      </c>
      <c r="E608" s="147" t="s">
        <v>3858</v>
      </c>
      <c r="F608" s="147" t="s">
        <v>268</v>
      </c>
      <c r="G608" s="148">
        <v>1777831</v>
      </c>
      <c r="H608" s="149" t="s">
        <v>3859</v>
      </c>
      <c r="J608" s="144"/>
    </row>
    <row r="609" spans="1:10" ht="15" customHeight="1">
      <c r="A609" s="139">
        <f t="shared" si="19"/>
        <v>606</v>
      </c>
      <c r="B609" s="146">
        <v>50709</v>
      </c>
      <c r="C609" s="147" t="s">
        <v>3860</v>
      </c>
      <c r="D609" s="152" t="str">
        <f t="shared" si="18"/>
        <v>DRŽAVNI INSPEKTORAT (50709)</v>
      </c>
      <c r="E609" s="147" t="s">
        <v>3861</v>
      </c>
      <c r="F609" s="147" t="s">
        <v>268</v>
      </c>
      <c r="G609" s="148">
        <v>5068711</v>
      </c>
      <c r="H609" s="149" t="s">
        <v>3862</v>
      </c>
      <c r="J609" s="144"/>
    </row>
    <row r="610" spans="1:10" ht="15" customHeight="1">
      <c r="A610" s="139">
        <f t="shared" si="19"/>
        <v>607</v>
      </c>
      <c r="B610" s="146">
        <v>23987</v>
      </c>
      <c r="C610" s="147" t="s">
        <v>3863</v>
      </c>
      <c r="D610" s="152" t="str">
        <f t="shared" si="18"/>
        <v>URED VIJEĆA ZA NACIONALNU SIGURNOST (23987)</v>
      </c>
      <c r="E610" s="147" t="s">
        <v>3864</v>
      </c>
      <c r="F610" s="147" t="s">
        <v>268</v>
      </c>
      <c r="G610" s="148">
        <v>1730100</v>
      </c>
      <c r="H610" s="149" t="s">
        <v>3865</v>
      </c>
      <c r="J610" s="144"/>
    </row>
    <row r="611" spans="1:10" ht="15" customHeight="1">
      <c r="A611" s="139">
        <f t="shared" si="19"/>
        <v>608</v>
      </c>
      <c r="B611" s="146">
        <v>42750</v>
      </c>
      <c r="C611" s="147" t="s">
        <v>3866</v>
      </c>
      <c r="D611" s="152" t="str">
        <f t="shared" si="18"/>
        <v>OPERATIVNO-TEHNIČKI CENTAR ZA NADZOR TELEKOMUNIKACIJA (42750)</v>
      </c>
      <c r="E611" s="147" t="s">
        <v>3867</v>
      </c>
      <c r="F611" s="147" t="s">
        <v>268</v>
      </c>
      <c r="G611" s="148">
        <v>2255308</v>
      </c>
      <c r="H611" s="149" t="s">
        <v>3868</v>
      </c>
      <c r="J611" s="144"/>
    </row>
    <row r="612" spans="1:10" ht="15" customHeight="1">
      <c r="A612" s="139">
        <f t="shared" si="19"/>
        <v>609</v>
      </c>
      <c r="B612" s="146">
        <v>42768</v>
      </c>
      <c r="C612" s="147" t="s">
        <v>3869</v>
      </c>
      <c r="D612" s="152" t="str">
        <f t="shared" si="18"/>
        <v>ZAVOD ZA SIGURNOST INFORMACIJSKIH SUSTAVA (42768)</v>
      </c>
      <c r="E612" s="147" t="s">
        <v>3870</v>
      </c>
      <c r="F612" s="147" t="s">
        <v>268</v>
      </c>
      <c r="G612" s="148">
        <v>2255294</v>
      </c>
      <c r="H612" s="149" t="s">
        <v>3871</v>
      </c>
      <c r="J612" s="144"/>
    </row>
    <row r="613" spans="1:10" ht="15" customHeight="1">
      <c r="A613" s="139">
        <f t="shared" si="19"/>
        <v>610</v>
      </c>
      <c r="B613" s="146">
        <v>25860</v>
      </c>
      <c r="C613" s="147" t="s">
        <v>3872</v>
      </c>
      <c r="D613" s="152" t="str">
        <f t="shared" si="18"/>
        <v>AGENCIJA ZA ZAŠTITU OSOBNIH PODATAKA (25860)</v>
      </c>
      <c r="E613" s="147" t="s">
        <v>3873</v>
      </c>
      <c r="F613" s="147" t="s">
        <v>268</v>
      </c>
      <c r="G613" s="148">
        <v>1837907</v>
      </c>
      <c r="H613" s="149" t="s">
        <v>3874</v>
      </c>
      <c r="J613" s="144"/>
    </row>
    <row r="614" spans="1:10" ht="15" customHeight="1" thickBot="1">
      <c r="A614" s="139">
        <f t="shared" si="19"/>
        <v>611</v>
      </c>
      <c r="B614" s="146">
        <v>48226</v>
      </c>
      <c r="C614" s="177" t="s">
        <v>3875</v>
      </c>
      <c r="D614" s="152" t="str">
        <f t="shared" si="18"/>
        <v>POVJERENIK ZA INFORMIRANJE (48226)</v>
      </c>
      <c r="E614" s="177" t="s">
        <v>3876</v>
      </c>
      <c r="F614" s="177" t="s">
        <v>268</v>
      </c>
      <c r="G614" s="178">
        <v>4126904</v>
      </c>
      <c r="H614" s="179">
        <v>68011638990</v>
      </c>
      <c r="J614" s="144"/>
    </row>
    <row r="615" spans="1:10" ht="29.25" customHeight="1" thickTop="1">
      <c r="A615" s="368" t="s">
        <v>3877</v>
      </c>
      <c r="B615" s="368"/>
      <c r="C615" s="368"/>
      <c r="D615" s="368"/>
      <c r="E615" s="368"/>
      <c r="F615" s="368"/>
      <c r="G615" s="368"/>
      <c r="H615" s="368"/>
    </row>
    <row r="616" spans="1:10" ht="15" customHeight="1">
      <c r="B616" s="181"/>
      <c r="H616" s="183"/>
    </row>
    <row r="617" spans="1:10" ht="15" customHeight="1">
      <c r="B617" s="181"/>
      <c r="H617" s="183"/>
    </row>
    <row r="618" spans="1:10" ht="15" customHeight="1">
      <c r="B618" s="181"/>
      <c r="H618" s="183"/>
    </row>
    <row r="619" spans="1:10" ht="15" customHeight="1">
      <c r="B619" s="181"/>
      <c r="H619" s="183"/>
    </row>
    <row r="620" spans="1:10" ht="15" customHeight="1">
      <c r="B620" s="181"/>
      <c r="H620" s="183"/>
    </row>
    <row r="621" spans="1:10" ht="15" customHeight="1">
      <c r="A621" s="129"/>
      <c r="B621" s="181"/>
      <c r="H621" s="183"/>
    </row>
    <row r="622" spans="1:10" ht="15" customHeight="1">
      <c r="A622" s="129"/>
      <c r="B622" s="181"/>
      <c r="H622" s="183"/>
    </row>
    <row r="623" spans="1:10" ht="15" customHeight="1">
      <c r="A623" s="129"/>
      <c r="B623" s="181"/>
      <c r="H623" s="183"/>
    </row>
    <row r="624" spans="1:10" ht="15" customHeight="1">
      <c r="A624" s="129"/>
      <c r="B624" s="181"/>
      <c r="H624" s="183"/>
    </row>
    <row r="625" spans="1:8" ht="15" customHeight="1">
      <c r="A625" s="129"/>
      <c r="B625" s="181"/>
      <c r="H625" s="183"/>
    </row>
    <row r="626" spans="1:8" ht="15" customHeight="1">
      <c r="A626" s="129"/>
      <c r="B626" s="181"/>
      <c r="H626" s="183"/>
    </row>
    <row r="627" spans="1:8" ht="15" customHeight="1">
      <c r="A627" s="129"/>
      <c r="B627" s="181"/>
      <c r="H627" s="183"/>
    </row>
    <row r="628" spans="1:8" ht="15" customHeight="1">
      <c r="A628" s="129"/>
      <c r="B628" s="181"/>
      <c r="H628" s="183"/>
    </row>
    <row r="629" spans="1:8" ht="15" customHeight="1">
      <c r="A629" s="129"/>
      <c r="B629" s="181"/>
      <c r="H629" s="183"/>
    </row>
    <row r="630" spans="1:8" ht="15" customHeight="1">
      <c r="A630" s="129"/>
      <c r="B630" s="181"/>
      <c r="H630" s="183"/>
    </row>
    <row r="631" spans="1:8" ht="15" customHeight="1">
      <c r="A631" s="129"/>
      <c r="B631" s="181"/>
      <c r="H631" s="183"/>
    </row>
    <row r="632" spans="1:8" ht="15" customHeight="1">
      <c r="A632" s="129"/>
      <c r="B632" s="181"/>
      <c r="H632" s="183"/>
    </row>
    <row r="633" spans="1:8" ht="15" customHeight="1">
      <c r="A633" s="129"/>
      <c r="B633" s="181"/>
      <c r="H633" s="183"/>
    </row>
    <row r="634" spans="1:8" ht="15" customHeight="1">
      <c r="A634" s="129"/>
      <c r="B634" s="181"/>
      <c r="H634" s="183"/>
    </row>
    <row r="635" spans="1:8" ht="15" customHeight="1">
      <c r="A635" s="129"/>
      <c r="B635" s="181"/>
      <c r="H635" s="183"/>
    </row>
    <row r="636" spans="1:8" ht="15" customHeight="1">
      <c r="A636" s="129"/>
      <c r="B636" s="181"/>
      <c r="H636" s="183"/>
    </row>
    <row r="637" spans="1:8" ht="15" customHeight="1">
      <c r="A637" s="129"/>
      <c r="B637" s="181"/>
      <c r="H637" s="183"/>
    </row>
    <row r="638" spans="1:8" ht="15" customHeight="1">
      <c r="A638" s="129"/>
      <c r="B638" s="181"/>
      <c r="H638" s="183"/>
    </row>
    <row r="639" spans="1:8" ht="15" customHeight="1">
      <c r="A639" s="129"/>
      <c r="B639" s="181"/>
      <c r="H639" s="183"/>
    </row>
    <row r="640" spans="1:8" ht="15" customHeight="1">
      <c r="A640" s="129"/>
      <c r="B640" s="181"/>
      <c r="H640" s="183"/>
    </row>
    <row r="641" spans="1:8" ht="15" customHeight="1">
      <c r="A641" s="129"/>
      <c r="B641" s="181"/>
      <c r="H641" s="183"/>
    </row>
    <row r="642" spans="1:8" ht="15" customHeight="1">
      <c r="A642" s="129"/>
      <c r="B642" s="181"/>
      <c r="H642" s="183"/>
    </row>
    <row r="643" spans="1:8" ht="15" customHeight="1">
      <c r="A643" s="129"/>
      <c r="B643" s="181"/>
      <c r="H643" s="183"/>
    </row>
    <row r="644" spans="1:8" ht="15" customHeight="1">
      <c r="A644" s="129"/>
      <c r="B644" s="181"/>
      <c r="H644" s="183"/>
    </row>
    <row r="645" spans="1:8" ht="15" customHeight="1">
      <c r="A645" s="129"/>
      <c r="B645" s="181"/>
      <c r="H645" s="183"/>
    </row>
    <row r="646" spans="1:8" ht="15" customHeight="1">
      <c r="A646" s="129"/>
      <c r="B646" s="181"/>
      <c r="H646" s="183"/>
    </row>
    <row r="647" spans="1:8" ht="15" customHeight="1">
      <c r="A647" s="129"/>
      <c r="B647" s="181"/>
      <c r="H647" s="183"/>
    </row>
    <row r="648" spans="1:8" ht="15" customHeight="1">
      <c r="A648" s="129"/>
      <c r="B648" s="181"/>
      <c r="H648" s="183"/>
    </row>
    <row r="649" spans="1:8" ht="15" customHeight="1">
      <c r="A649" s="129"/>
      <c r="B649" s="181"/>
      <c r="H649" s="183"/>
    </row>
    <row r="650" spans="1:8" ht="15" customHeight="1">
      <c r="A650" s="129"/>
      <c r="B650" s="181"/>
      <c r="H650" s="183"/>
    </row>
    <row r="651" spans="1:8" ht="15" customHeight="1">
      <c r="A651" s="129"/>
      <c r="B651" s="181"/>
      <c r="H651" s="183"/>
    </row>
    <row r="652" spans="1:8" ht="15" customHeight="1">
      <c r="A652" s="129"/>
      <c r="B652" s="181"/>
      <c r="H652" s="183"/>
    </row>
    <row r="653" spans="1:8" ht="15" customHeight="1">
      <c r="A653" s="129"/>
      <c r="B653" s="181"/>
      <c r="H653" s="183"/>
    </row>
    <row r="654" spans="1:8" ht="15" customHeight="1">
      <c r="A654" s="129"/>
      <c r="B654" s="181"/>
      <c r="H654" s="183"/>
    </row>
    <row r="655" spans="1:8" ht="15" customHeight="1">
      <c r="A655" s="129"/>
      <c r="B655" s="181"/>
      <c r="H655" s="183"/>
    </row>
    <row r="656" spans="1:8" ht="15" customHeight="1">
      <c r="A656" s="129"/>
      <c r="B656" s="181"/>
      <c r="H656" s="183"/>
    </row>
    <row r="657" spans="1:8" ht="15" customHeight="1">
      <c r="A657" s="129"/>
      <c r="B657" s="181"/>
      <c r="H657" s="183"/>
    </row>
    <row r="658" spans="1:8" ht="15" customHeight="1">
      <c r="A658" s="129"/>
      <c r="B658" s="181"/>
      <c r="H658" s="183"/>
    </row>
    <row r="659" spans="1:8" ht="15" customHeight="1">
      <c r="A659" s="129"/>
      <c r="B659" s="181"/>
      <c r="H659" s="183"/>
    </row>
    <row r="660" spans="1:8" ht="15" customHeight="1">
      <c r="A660" s="129"/>
      <c r="B660" s="181"/>
      <c r="H660" s="183"/>
    </row>
    <row r="661" spans="1:8" ht="15" customHeight="1">
      <c r="A661" s="129"/>
      <c r="B661" s="181"/>
      <c r="H661" s="183"/>
    </row>
    <row r="662" spans="1:8" ht="15" customHeight="1">
      <c r="A662" s="129"/>
      <c r="B662" s="181"/>
      <c r="H662" s="183"/>
    </row>
    <row r="663" spans="1:8" ht="15" customHeight="1">
      <c r="A663" s="129"/>
      <c r="B663" s="181"/>
      <c r="H663" s="183"/>
    </row>
    <row r="664" spans="1:8" ht="15" customHeight="1">
      <c r="A664" s="129"/>
      <c r="B664" s="181"/>
      <c r="H664" s="183"/>
    </row>
    <row r="665" spans="1:8" ht="15" customHeight="1">
      <c r="A665" s="129"/>
      <c r="B665" s="181"/>
      <c r="H665" s="183"/>
    </row>
    <row r="666" spans="1:8" ht="15" customHeight="1">
      <c r="A666" s="129"/>
      <c r="B666" s="181"/>
      <c r="H666" s="183"/>
    </row>
    <row r="667" spans="1:8" ht="15" customHeight="1">
      <c r="A667" s="129"/>
      <c r="B667" s="181"/>
      <c r="H667" s="183"/>
    </row>
    <row r="668" spans="1:8" ht="15" customHeight="1">
      <c r="A668" s="129"/>
      <c r="B668" s="181"/>
      <c r="H668" s="183"/>
    </row>
    <row r="669" spans="1:8" ht="15" customHeight="1">
      <c r="A669" s="129"/>
      <c r="B669" s="181"/>
      <c r="H669" s="183"/>
    </row>
    <row r="670" spans="1:8" ht="15" customHeight="1">
      <c r="A670" s="129"/>
      <c r="B670" s="181"/>
      <c r="H670" s="183"/>
    </row>
    <row r="671" spans="1:8" ht="15" customHeight="1">
      <c r="A671" s="129"/>
      <c r="B671" s="181"/>
      <c r="H671" s="183"/>
    </row>
    <row r="672" spans="1:8" ht="15" customHeight="1">
      <c r="A672" s="129"/>
      <c r="B672" s="181"/>
      <c r="H672" s="183"/>
    </row>
    <row r="673" spans="1:8" ht="15" customHeight="1">
      <c r="A673" s="129"/>
      <c r="B673" s="181"/>
      <c r="H673" s="183"/>
    </row>
    <row r="674" spans="1:8" ht="15" customHeight="1">
      <c r="A674" s="129"/>
      <c r="B674" s="181"/>
      <c r="H674" s="183"/>
    </row>
    <row r="675" spans="1:8" ht="15" customHeight="1">
      <c r="A675" s="129"/>
      <c r="B675" s="181"/>
      <c r="H675" s="183"/>
    </row>
    <row r="676" spans="1:8" ht="15" customHeight="1">
      <c r="A676" s="129"/>
      <c r="B676" s="181"/>
      <c r="H676" s="183"/>
    </row>
    <row r="677" spans="1:8" ht="15" customHeight="1">
      <c r="A677" s="129"/>
      <c r="B677" s="181"/>
      <c r="H677" s="183"/>
    </row>
    <row r="678" spans="1:8" ht="15" customHeight="1">
      <c r="A678" s="129"/>
      <c r="B678" s="181"/>
      <c r="H678" s="183"/>
    </row>
    <row r="679" spans="1:8" ht="15" customHeight="1">
      <c r="A679" s="129"/>
      <c r="B679" s="181"/>
      <c r="H679" s="183"/>
    </row>
    <row r="680" spans="1:8" ht="15" customHeight="1">
      <c r="A680" s="129"/>
      <c r="B680" s="181"/>
      <c r="H680" s="183"/>
    </row>
    <row r="681" spans="1:8" ht="15" customHeight="1">
      <c r="A681" s="129"/>
      <c r="B681" s="181"/>
      <c r="H681" s="183"/>
    </row>
    <row r="682" spans="1:8" ht="15" customHeight="1">
      <c r="A682" s="129"/>
      <c r="B682" s="181"/>
      <c r="H682" s="183"/>
    </row>
    <row r="683" spans="1:8" ht="15" customHeight="1">
      <c r="A683" s="129"/>
      <c r="B683" s="181"/>
      <c r="H683" s="183"/>
    </row>
    <row r="684" spans="1:8" ht="15" customHeight="1">
      <c r="A684" s="129"/>
      <c r="B684" s="181"/>
      <c r="H684" s="183"/>
    </row>
    <row r="685" spans="1:8" ht="15" customHeight="1">
      <c r="B685" s="181"/>
      <c r="H685" s="183"/>
    </row>
    <row r="686" spans="1:8" s="144" customFormat="1" ht="15" customHeight="1">
      <c r="A686" s="180"/>
      <c r="B686" s="181"/>
      <c r="C686" s="181"/>
      <c r="D686" s="181"/>
      <c r="E686" s="181"/>
      <c r="F686" s="182"/>
      <c r="G686" s="181"/>
      <c r="H686" s="183"/>
    </row>
    <row r="687" spans="1:8" s="144" customFormat="1" ht="15" customHeight="1">
      <c r="A687" s="180"/>
      <c r="B687" s="181"/>
      <c r="C687" s="181"/>
      <c r="D687" s="181"/>
      <c r="E687" s="181"/>
      <c r="F687" s="182"/>
      <c r="G687" s="181"/>
      <c r="H687" s="184"/>
    </row>
    <row r="688" spans="1:8" s="144" customFormat="1" ht="15" customHeight="1">
      <c r="A688" s="180"/>
      <c r="B688" s="181"/>
      <c r="C688" s="181"/>
      <c r="D688" s="181"/>
      <c r="E688" s="181"/>
      <c r="F688" s="182"/>
      <c r="G688" s="181"/>
      <c r="H688" s="184"/>
    </row>
    <row r="689" spans="1:8" s="144" customFormat="1" ht="15" customHeight="1">
      <c r="A689" s="180"/>
      <c r="B689" s="181"/>
      <c r="C689" s="181"/>
      <c r="D689" s="181"/>
      <c r="E689" s="181"/>
      <c r="F689" s="182"/>
      <c r="G689" s="181"/>
      <c r="H689" s="184"/>
    </row>
    <row r="690" spans="1:8" s="144" customFormat="1" ht="15" customHeight="1">
      <c r="A690" s="180"/>
      <c r="B690" s="181"/>
      <c r="C690" s="181"/>
      <c r="D690" s="181"/>
      <c r="E690" s="181"/>
      <c r="F690" s="182"/>
      <c r="G690" s="181"/>
      <c r="H690" s="184"/>
    </row>
    <row r="691" spans="1:8" s="144" customFormat="1" ht="15" customHeight="1">
      <c r="A691" s="180"/>
      <c r="B691" s="181"/>
      <c r="C691" s="181"/>
      <c r="D691" s="181"/>
      <c r="E691" s="181"/>
      <c r="F691" s="182"/>
      <c r="G691" s="181"/>
      <c r="H691" s="184"/>
    </row>
    <row r="692" spans="1:8" s="144" customFormat="1" ht="15" customHeight="1">
      <c r="A692" s="180"/>
      <c r="B692" s="181"/>
      <c r="C692" s="181"/>
      <c r="D692" s="181"/>
      <c r="E692" s="181"/>
      <c r="F692" s="182"/>
      <c r="G692" s="181"/>
      <c r="H692" s="184"/>
    </row>
    <row r="693" spans="1:8" s="144" customFormat="1" ht="15" customHeight="1">
      <c r="A693" s="180"/>
      <c r="B693" s="181"/>
      <c r="C693" s="181"/>
      <c r="D693" s="181"/>
      <c r="E693" s="181"/>
      <c r="F693" s="182"/>
      <c r="G693" s="181"/>
      <c r="H693" s="184"/>
    </row>
    <row r="694" spans="1:8" s="144" customFormat="1" ht="15" customHeight="1">
      <c r="A694" s="180"/>
      <c r="B694" s="181"/>
      <c r="C694" s="181"/>
      <c r="D694" s="181"/>
      <c r="E694" s="181"/>
      <c r="F694" s="182"/>
      <c r="G694" s="181"/>
      <c r="H694" s="184"/>
    </row>
    <row r="695" spans="1:8" s="144" customFormat="1" ht="15" customHeight="1">
      <c r="A695" s="180"/>
      <c r="B695" s="181"/>
      <c r="C695" s="181"/>
      <c r="D695" s="181"/>
      <c r="E695" s="181"/>
      <c r="F695" s="182"/>
      <c r="G695" s="181"/>
      <c r="H695" s="184"/>
    </row>
    <row r="696" spans="1:8" s="144" customFormat="1" ht="15" customHeight="1">
      <c r="A696" s="180"/>
      <c r="B696" s="181"/>
      <c r="C696" s="181"/>
      <c r="D696" s="181"/>
      <c r="E696" s="181"/>
      <c r="F696" s="182"/>
      <c r="G696" s="181"/>
      <c r="H696" s="184"/>
    </row>
    <row r="697" spans="1:8" s="144" customFormat="1" ht="15" customHeight="1">
      <c r="A697" s="180"/>
      <c r="B697" s="181"/>
      <c r="C697" s="181"/>
      <c r="D697" s="181"/>
      <c r="E697" s="181"/>
      <c r="F697" s="182"/>
      <c r="G697" s="181"/>
      <c r="H697" s="184"/>
    </row>
    <row r="698" spans="1:8" s="144" customFormat="1" ht="15" customHeight="1">
      <c r="A698" s="180"/>
      <c r="B698" s="181"/>
      <c r="C698" s="181"/>
      <c r="D698" s="181"/>
      <c r="E698" s="181"/>
      <c r="F698" s="182"/>
      <c r="G698" s="181"/>
      <c r="H698" s="184"/>
    </row>
    <row r="699" spans="1:8" ht="15" customHeight="1">
      <c r="B699" s="181"/>
      <c r="H699" s="184"/>
    </row>
    <row r="700" spans="1:8" s="144" customFormat="1" ht="15" customHeight="1">
      <c r="A700" s="180"/>
      <c r="B700" s="181"/>
      <c r="C700" s="181"/>
      <c r="D700" s="181"/>
      <c r="E700" s="181"/>
      <c r="F700" s="182"/>
      <c r="G700" s="181"/>
      <c r="H700" s="183"/>
    </row>
    <row r="701" spans="1:8" s="144" customFormat="1" ht="15" customHeight="1">
      <c r="A701" s="180"/>
      <c r="B701" s="181"/>
      <c r="C701" s="181"/>
      <c r="D701" s="181"/>
      <c r="E701" s="181"/>
      <c r="F701" s="182"/>
      <c r="G701" s="181"/>
      <c r="H701" s="184"/>
    </row>
    <row r="702" spans="1:8" s="144" customFormat="1" ht="15" customHeight="1">
      <c r="A702" s="180"/>
      <c r="B702" s="181"/>
      <c r="C702" s="181"/>
      <c r="D702" s="181"/>
      <c r="E702" s="181"/>
      <c r="F702" s="182"/>
      <c r="G702" s="181"/>
      <c r="H702" s="184"/>
    </row>
    <row r="703" spans="1:8" s="144" customFormat="1" ht="15" customHeight="1">
      <c r="A703" s="180"/>
      <c r="B703" s="181"/>
      <c r="C703" s="181"/>
      <c r="D703" s="181"/>
      <c r="E703" s="181"/>
      <c r="F703" s="182"/>
      <c r="G703" s="181"/>
      <c r="H703" s="184"/>
    </row>
    <row r="704" spans="1:8" s="144" customFormat="1" ht="15" customHeight="1">
      <c r="A704" s="180"/>
      <c r="B704" s="181"/>
      <c r="C704" s="181"/>
      <c r="D704" s="181"/>
      <c r="E704" s="181"/>
      <c r="F704" s="182"/>
      <c r="G704" s="181"/>
      <c r="H704" s="184"/>
    </row>
    <row r="705" spans="1:8" s="144" customFormat="1" ht="15" customHeight="1">
      <c r="A705" s="180"/>
      <c r="B705" s="181"/>
      <c r="C705" s="181"/>
      <c r="D705" s="181"/>
      <c r="E705" s="181"/>
      <c r="F705" s="182"/>
      <c r="G705" s="181"/>
      <c r="H705" s="184"/>
    </row>
    <row r="706" spans="1:8" s="144" customFormat="1" ht="15" customHeight="1">
      <c r="A706" s="180"/>
      <c r="B706" s="181"/>
      <c r="C706" s="181"/>
      <c r="D706" s="181"/>
      <c r="E706" s="181"/>
      <c r="F706" s="182"/>
      <c r="G706" s="181"/>
      <c r="H706" s="184"/>
    </row>
    <row r="707" spans="1:8" s="144" customFormat="1" ht="15" customHeight="1">
      <c r="A707" s="180"/>
      <c r="B707" s="180"/>
      <c r="C707" s="181"/>
      <c r="D707" s="181"/>
      <c r="E707" s="181"/>
      <c r="F707" s="182"/>
      <c r="G707" s="181"/>
      <c r="H707" s="184"/>
    </row>
    <row r="708" spans="1:8" s="144" customFormat="1" ht="15" customHeight="1">
      <c r="A708" s="180"/>
      <c r="B708" s="180"/>
      <c r="C708" s="181"/>
      <c r="D708" s="181"/>
      <c r="E708" s="181"/>
      <c r="F708" s="182"/>
      <c r="G708" s="181"/>
      <c r="H708" s="184"/>
    </row>
    <row r="709" spans="1:8" s="144" customFormat="1" ht="15" customHeight="1">
      <c r="A709" s="180"/>
      <c r="B709" s="180"/>
      <c r="C709" s="181"/>
      <c r="D709" s="181"/>
      <c r="E709" s="181"/>
      <c r="F709" s="182"/>
      <c r="G709" s="181"/>
      <c r="H709" s="184"/>
    </row>
    <row r="710" spans="1:8" s="144" customFormat="1" ht="15" customHeight="1">
      <c r="A710" s="180"/>
      <c r="B710" s="180"/>
      <c r="C710" s="181"/>
      <c r="D710" s="181"/>
      <c r="E710" s="181"/>
      <c r="F710" s="182"/>
      <c r="G710" s="181"/>
      <c r="H710" s="184"/>
    </row>
    <row r="711" spans="1:8" s="144" customFormat="1" ht="15" customHeight="1">
      <c r="A711" s="180"/>
      <c r="B711" s="180"/>
      <c r="C711" s="181"/>
      <c r="D711" s="181"/>
      <c r="E711" s="181"/>
      <c r="F711" s="182"/>
      <c r="G711" s="181"/>
      <c r="H711" s="184"/>
    </row>
    <row r="712" spans="1:8" ht="15" customHeight="1">
      <c r="H712" s="184"/>
    </row>
    <row r="713" spans="1:8" ht="15" customHeight="1">
      <c r="H713" s="183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G5" sqref="G5"/>
    </sheetView>
  </sheetViews>
  <sheetFormatPr baseColWidth="10" defaultColWidth="0" defaultRowHeight="15" zeroHeight="1"/>
  <cols>
    <col min="1" max="1" width="7.83203125" bestFit="1" customWidth="1"/>
    <col min="2" max="2" width="33.6640625" customWidth="1"/>
    <col min="3" max="3" width="7" bestFit="1" customWidth="1"/>
    <col min="4" max="4" width="19" customWidth="1"/>
    <col min="5" max="5" width="13.1640625" customWidth="1"/>
    <col min="6" max="6" width="46" customWidth="1"/>
    <col min="7" max="7" width="16.5" style="5" customWidth="1"/>
    <col min="8" max="8" width="17" style="5" customWidth="1"/>
    <col min="9" max="9" width="16.5" style="5" customWidth="1"/>
    <col min="10" max="10" width="46.83203125" customWidth="1"/>
    <col min="11" max="12" width="9.1640625" hidden="1" customWidth="1"/>
    <col min="13" max="13" width="11.5" hidden="1" customWidth="1"/>
    <col min="14" max="14" width="9.1640625" hidden="1" customWidth="1"/>
    <col min="15" max="15" width="26.5" hidden="1" customWidth="1"/>
    <col min="16" max="17" width="9.1640625" hidden="1" customWidth="1"/>
    <col min="18" max="18" width="12.33203125" hidden="1" customWidth="1"/>
    <col min="19" max="19" width="23.6640625" hidden="1" customWidth="1"/>
    <col min="20" max="20" width="9.1640625" hidden="1" customWidth="1"/>
    <col min="21" max="21" width="14.33203125" hidden="1" customWidth="1"/>
    <col min="22" max="16384" width="9.1640625" hidden="1"/>
  </cols>
  <sheetData>
    <row r="1" spans="1:23" ht="37.5" customHeight="1">
      <c r="A1" s="350" t="s">
        <v>4040</v>
      </c>
      <c r="B1" s="350"/>
      <c r="C1" s="350"/>
      <c r="D1" s="350"/>
      <c r="E1" s="80" t="str">
        <f>IF(OR('OPĆI DIO'!C1="odaberite -",'OPĆI DIO'!C1=""),"Molimo odaberite proračunskog korisnika na radnom listu Opći podaci!","")</f>
        <v/>
      </c>
      <c r="I1" s="125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2" t="s">
        <v>649</v>
      </c>
      <c r="F2" s="13" t="s">
        <v>650</v>
      </c>
      <c r="G2" s="82" t="s">
        <v>4779</v>
      </c>
      <c r="H2" s="82" t="s">
        <v>4780</v>
      </c>
      <c r="I2" s="82" t="s">
        <v>4781</v>
      </c>
      <c r="J2" s="186" t="s">
        <v>4038</v>
      </c>
      <c r="K2" s="186" t="s">
        <v>4815</v>
      </c>
      <c r="L2" s="39" t="s">
        <v>629</v>
      </c>
      <c r="M2" s="39" t="s">
        <v>630</v>
      </c>
      <c r="R2" s="7" t="s">
        <v>642</v>
      </c>
    </row>
    <row r="3" spans="1:23">
      <c r="A3" s="37" t="str">
        <f>IF(E3="","",VLOOKUP('OPĆI DIO'!$C$1,'OPĆI DIO'!$N$4:$W$137,10,FALSE))</f>
        <v>08006</v>
      </c>
      <c r="B3" s="37" t="str">
        <f>IF(E3="","",VLOOKUP('OPĆI DIO'!$C$1,'OPĆI DIO'!$N$4:$W$137,9,FALSE))</f>
        <v>Sveučilišta i veleučilišta u Republici Hrvatskoj</v>
      </c>
      <c r="C3" s="78">
        <f t="shared" ref="C3" si="0">IFERROR(VLOOKUP(E3,$R$6:$U$113,3,FALSE),"")</f>
        <v>31</v>
      </c>
      <c r="D3" s="36" t="str">
        <f t="shared" ref="D3" si="1">IFERROR(VLOOKUP(E3,$R$6:$U$113,4,FALSE),"")</f>
        <v>Vlastiti prihodi</v>
      </c>
      <c r="E3" s="44">
        <v>6615</v>
      </c>
      <c r="F3" s="81" t="str">
        <f t="shared" ref="F3" si="2">IFERROR(VLOOKUP(E3,$R$6:$U$113,2,FALSE),"")</f>
        <v>Prihodi od pruženih usluga</v>
      </c>
      <c r="G3" s="76">
        <v>3900000</v>
      </c>
      <c r="H3" s="76">
        <v>3900000</v>
      </c>
      <c r="I3" s="76">
        <v>3900000</v>
      </c>
      <c r="J3" s="44"/>
      <c r="K3" t="str">
        <f>IF(E3="","",'OPĆI DIO'!$C$1)</f>
        <v>1837 SVEUČILIŠTE U ZAGREBU - GRAĐEVINSKI FAKULTET</v>
      </c>
      <c r="L3" t="str">
        <f>LEFT(E3,2)</f>
        <v>66</v>
      </c>
      <c r="M3" t="str">
        <f>LEFT(E3,3)</f>
        <v>661</v>
      </c>
      <c r="N3" t="s">
        <v>258</v>
      </c>
      <c r="R3" s="7" t="s">
        <v>643</v>
      </c>
    </row>
    <row r="4" spans="1:23">
      <c r="A4" s="37" t="str">
        <f>IF(E4="","",VLOOKUP('OPĆI DIO'!$C$1,'OPĆI DIO'!$N$4:$W$137,10,FALSE))</f>
        <v>08006</v>
      </c>
      <c r="B4" s="37" t="str">
        <f>IF(E4="","",VLOOKUP('OPĆI DIO'!$C$1,'OPĆI DIO'!$N$4:$W$137,9,FALSE))</f>
        <v>Sveučilišta i veleučilišta u Republici Hrvatskoj</v>
      </c>
      <c r="C4" s="78">
        <f t="shared" ref="C4:C66" si="3">IFERROR(VLOOKUP(E4,$R$6:$U$113,3,FALSE),"")</f>
        <v>71</v>
      </c>
      <c r="D4" s="36" t="str">
        <f t="shared" ref="D4:D66" si="4">IFERROR(VLOOKUP(E4,$R$6:$U$113,4,FALSE),"")</f>
        <v>Prihodi od prodaje ili zamjene nefinancijske imovine i naknade s naslova osiguranja</v>
      </c>
      <c r="E4" s="44">
        <v>721110071</v>
      </c>
      <c r="F4" s="81" t="str">
        <f t="shared" ref="F4:F66" si="5">IFERROR(VLOOKUP(E4,$R$6:$U$113,2,FALSE),"")</f>
        <v>Stambeni objekti za zaposlene izvor 71</v>
      </c>
      <c r="G4" s="76">
        <v>500</v>
      </c>
      <c r="H4" s="76">
        <v>450</v>
      </c>
      <c r="I4" s="76"/>
      <c r="J4" s="44"/>
      <c r="K4" t="str">
        <f>IF(E4="","",'OPĆI DIO'!$C$1)</f>
        <v>1837 SVEUČILIŠTE U ZAGREBU - GRAĐEVINSKI FAKULTET</v>
      </c>
      <c r="L4" t="str">
        <f t="shared" ref="L4:L67" si="6">LEFT(E4,2)</f>
        <v>72</v>
      </c>
      <c r="M4" t="str">
        <f t="shared" ref="M4:M67" si="7">LEFT(E4,3)</f>
        <v>721</v>
      </c>
    </row>
    <row r="5" spans="1:23">
      <c r="A5" s="37" t="str">
        <f>IF(E5="","",VLOOKUP('OPĆI DIO'!$C$1,'OPĆI DIO'!$N$4:$W$137,10,FALSE))</f>
        <v>08006</v>
      </c>
      <c r="B5" s="37" t="str">
        <f>IF(E5="","",VLOOKUP('OPĆI DIO'!$C$1,'OPĆI DIO'!$N$4:$W$137,9,FALSE))</f>
        <v>Sveučilišta i veleučilišta u Republici Hrvatskoj</v>
      </c>
      <c r="C5" s="78">
        <f t="shared" si="3"/>
        <v>52</v>
      </c>
      <c r="D5" s="36" t="str">
        <f t="shared" si="4"/>
        <v xml:space="preserve">Ostale pomoći i darovnice </v>
      </c>
      <c r="E5" s="44">
        <v>6391</v>
      </c>
      <c r="F5" s="81" t="str">
        <f t="shared" si="5"/>
        <v>Tekući prijenosi između proračunskih korisnika istog proračuna</v>
      </c>
      <c r="G5" s="76">
        <v>436307</v>
      </c>
      <c r="H5" s="76">
        <v>269898</v>
      </c>
      <c r="I5" s="76">
        <v>9893</v>
      </c>
      <c r="J5" s="44" t="s">
        <v>4843</v>
      </c>
      <c r="K5" t="str">
        <f>IF(E5="","",'OPĆI DIO'!$C$1)</f>
        <v>1837 SVEUČILIŠTE U ZAGREBU - GRAĐEVINSKI FAKULTET</v>
      </c>
      <c r="L5" t="str">
        <f t="shared" si="6"/>
        <v>63</v>
      </c>
      <c r="M5" t="str">
        <f t="shared" si="7"/>
        <v>639</v>
      </c>
      <c r="N5" t="s">
        <v>39</v>
      </c>
      <c r="O5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3" t="s">
        <v>646</v>
      </c>
      <c r="W5" s="43" t="s">
        <v>3885</v>
      </c>
    </row>
    <row r="6" spans="1:23">
      <c r="A6" s="37" t="str">
        <f>IF(E6="","",VLOOKUP('OPĆI DIO'!$C$1,'OPĆI DIO'!$N$4:$W$137,10,FALSE))</f>
        <v>08006</v>
      </c>
      <c r="B6" s="37" t="str">
        <f>IF(E6="","",VLOOKUP('OPĆI DIO'!$C$1,'OPĆI DIO'!$N$4:$W$137,9,FALSE))</f>
        <v>Sveučilišta i veleučilišta u Republici Hrvatskoj</v>
      </c>
      <c r="C6" s="78">
        <f t="shared" si="3"/>
        <v>581</v>
      </c>
      <c r="D6" s="36" t="str">
        <f t="shared" si="4"/>
        <v>Mehanizam za oporavak i otpornost</v>
      </c>
      <c r="E6" s="44">
        <v>632310581</v>
      </c>
      <c r="F6" s="81" t="str">
        <f t="shared" si="5"/>
        <v>Tek.pom.od instit. tijela EU - Mehanizam za oporavak i otpornost</v>
      </c>
      <c r="G6" s="76">
        <v>37035000</v>
      </c>
      <c r="H6" s="76"/>
      <c r="I6" s="76"/>
      <c r="J6" s="44"/>
      <c r="K6" t="str">
        <f>IF(E6="","",'OPĆI DIO'!$C$1)</f>
        <v>1837 SVEUČILIŠTE U ZAGREBU - GRAĐEVINSKI FAKULTET</v>
      </c>
      <c r="L6" t="str">
        <f>LEFT(E6,2)</f>
        <v>63</v>
      </c>
      <c r="M6" t="str">
        <f t="shared" si="7"/>
        <v>632</v>
      </c>
      <c r="N6">
        <v>11</v>
      </c>
      <c r="O6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7" t="str">
        <f>IF(E7="","",VLOOKUP('OPĆI DIO'!$C$1,'OPĆI DIO'!$N$4:$W$137,10,FALSE))</f>
        <v>08006</v>
      </c>
      <c r="B7" s="37" t="str">
        <f>IF(E7="","",VLOOKUP('OPĆI DIO'!$C$1,'OPĆI DIO'!$N$4:$W$137,9,FALSE))</f>
        <v>Sveučilišta i veleučilišta u Republici Hrvatskoj</v>
      </c>
      <c r="C7" s="78">
        <f t="shared" si="3"/>
        <v>43</v>
      </c>
      <c r="D7" s="36" t="str">
        <f t="shared" si="4"/>
        <v>Ostali prihodi za posebne namjene</v>
      </c>
      <c r="E7" s="44">
        <v>65264</v>
      </c>
      <c r="F7" s="81" t="str">
        <f t="shared" si="5"/>
        <v>Sufinanciranje cijene usluge, participacije i slično</v>
      </c>
      <c r="G7" s="76">
        <v>89800</v>
      </c>
      <c r="H7" s="76">
        <v>96600</v>
      </c>
      <c r="I7" s="76">
        <v>80600</v>
      </c>
      <c r="J7" s="44"/>
      <c r="K7" t="str">
        <f>IF(E7="","",'OPĆI DIO'!$C$1)</f>
        <v>1837 SVEUČILIŠTE U ZAGREBU - GRAĐEVINSKI FAKULTET</v>
      </c>
      <c r="L7" t="str">
        <f t="shared" si="6"/>
        <v>65</v>
      </c>
      <c r="M7" t="str">
        <f t="shared" si="7"/>
        <v>652</v>
      </c>
      <c r="N7">
        <v>12</v>
      </c>
      <c r="O7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7" t="str">
        <f>IF(E8="","",VLOOKUP('OPĆI DIO'!$C$1,'OPĆI DIO'!$N$4:$W$137,10,FALSE))</f>
        <v>08006</v>
      </c>
      <c r="B8" s="37" t="str">
        <f>IF(E8="","",VLOOKUP('OPĆI DIO'!$C$1,'OPĆI DIO'!$N$4:$W$137,9,FALSE))</f>
        <v>Sveučilišta i veleučilišta u Republici Hrvatskoj</v>
      </c>
      <c r="C8" s="78">
        <f t="shared" si="3"/>
        <v>51</v>
      </c>
      <c r="D8" s="36" t="str">
        <f t="shared" si="4"/>
        <v xml:space="preserve">Pomoći EU </v>
      </c>
      <c r="E8" s="44">
        <v>632311700</v>
      </c>
      <c r="F8" s="81" t="str">
        <f t="shared" si="5"/>
        <v>Tekuće pomoći od institucija i tijela EU - ostalo</v>
      </c>
      <c r="G8" s="76">
        <v>750000</v>
      </c>
      <c r="H8" s="76">
        <v>950000</v>
      </c>
      <c r="I8" s="76">
        <v>850000</v>
      </c>
      <c r="J8" s="44"/>
      <c r="K8" t="str">
        <f>IF(E8="","",'OPĆI DIO'!$C$1)</f>
        <v>1837 SVEUČILIŠTE U ZAGREBU - GRAĐEVINSKI FAKULTET</v>
      </c>
      <c r="L8" t="str">
        <f t="shared" si="6"/>
        <v>63</v>
      </c>
      <c r="M8" t="str">
        <f t="shared" si="7"/>
        <v>632</v>
      </c>
      <c r="N8">
        <v>31</v>
      </c>
      <c r="O8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7" t="str">
        <f>IF(E9="","",VLOOKUP('OPĆI DIO'!$C$1,'OPĆI DIO'!$N$4:$W$137,10,FALSE))</f>
        <v>08006</v>
      </c>
      <c r="B9" s="37" t="str">
        <f>IF(E9="","",VLOOKUP('OPĆI DIO'!$C$1,'OPĆI DIO'!$N$4:$W$137,9,FALSE))</f>
        <v>Sveučilišta i veleučilišta u Republici Hrvatskoj</v>
      </c>
      <c r="C9" s="78">
        <f t="shared" si="3"/>
        <v>52</v>
      </c>
      <c r="D9" s="36" t="str">
        <f t="shared" si="4"/>
        <v xml:space="preserve">Ostale pomoći i darovnice </v>
      </c>
      <c r="E9" s="44">
        <v>6391</v>
      </c>
      <c r="F9" s="81" t="str">
        <f t="shared" si="5"/>
        <v>Tekući prijenosi između proračunskih korisnika istog proračuna</v>
      </c>
      <c r="G9" s="76">
        <v>19018</v>
      </c>
      <c r="H9" s="76"/>
      <c r="I9" s="76"/>
      <c r="J9" s="44" t="s">
        <v>4853</v>
      </c>
      <c r="K9" t="str">
        <f>IF(E9="","",'OPĆI DIO'!$C$1)</f>
        <v>1837 SVEUČILIŠTE U ZAGREBU - GRAĐEVINSKI FAKULTET</v>
      </c>
      <c r="L9" t="str">
        <f t="shared" si="6"/>
        <v>63</v>
      </c>
      <c r="M9" t="str">
        <f t="shared" si="7"/>
        <v>639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7" t="str">
        <f>IF(E10="","",VLOOKUP('OPĆI DIO'!$C$1,'OPĆI DIO'!$N$4:$W$137,10,FALSE))</f>
        <v>08006</v>
      </c>
      <c r="B10" s="37" t="str">
        <f>IF(E10="","",VLOOKUP('OPĆI DIO'!$C$1,'OPĆI DIO'!$N$4:$W$137,9,FALSE))</f>
        <v>Sveučilišta i veleučilišta u Republici Hrvatskoj</v>
      </c>
      <c r="C10" s="78">
        <f t="shared" si="3"/>
        <v>11</v>
      </c>
      <c r="D10" s="36" t="str">
        <f t="shared" si="4"/>
        <v>Opći prihodi i primici</v>
      </c>
      <c r="E10" s="290" t="s">
        <v>642</v>
      </c>
      <c r="F10" s="81" t="str">
        <f t="shared" si="5"/>
        <v>Prihodi iz nadležnog proračuna za financiranje redovne djelatnosti proračunskih korisnika</v>
      </c>
      <c r="G10" s="76">
        <v>5203128</v>
      </c>
      <c r="H10" s="76">
        <v>5224593</v>
      </c>
      <c r="I10" s="76">
        <v>5224593</v>
      </c>
      <c r="J10" s="44"/>
      <c r="K10" t="str">
        <f>IF(E10="","",'OPĆI DIO'!$C$1)</f>
        <v>1837 SVEUČILIŠTE U ZAGREBU - GRAĐEVINSKI FAKULTET</v>
      </c>
      <c r="L10" t="str">
        <f t="shared" si="6"/>
        <v>67</v>
      </c>
      <c r="M10" t="str">
        <f t="shared" si="7"/>
        <v>671</v>
      </c>
      <c r="N10">
        <v>43</v>
      </c>
      <c r="O1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7" t="str">
        <f>IF(E11="","",VLOOKUP('OPĆI DIO'!$C$1,'OPĆI DIO'!$N$4:$W$137,10,FALSE))</f>
        <v>08006</v>
      </c>
      <c r="B11" s="37" t="str">
        <f>IF(E11="","",VLOOKUP('OPĆI DIO'!$C$1,'OPĆI DIO'!$N$4:$W$137,9,FALSE))</f>
        <v>Sveučilišta i veleučilišta u Republici Hrvatskoj</v>
      </c>
      <c r="C11" s="78">
        <f t="shared" si="3"/>
        <v>11</v>
      </c>
      <c r="D11" s="36" t="str">
        <f t="shared" si="4"/>
        <v>Opći prihodi i primici</v>
      </c>
      <c r="E11" s="290" t="s">
        <v>642</v>
      </c>
      <c r="F11" s="81" t="str">
        <f t="shared" si="5"/>
        <v>Prihodi iz nadležnog proračuna za financiranje redovne djelatnosti proračunskih korisnika</v>
      </c>
      <c r="G11" s="76">
        <v>331806</v>
      </c>
      <c r="H11" s="76">
        <v>331806</v>
      </c>
      <c r="I11" s="76">
        <v>331806</v>
      </c>
      <c r="J11" s="44"/>
      <c r="K11" t="str">
        <f>IF(E11="","",'OPĆI DIO'!$C$1)</f>
        <v>1837 SVEUČILIŠTE U ZAGREBU - GRAĐEVINSKI FAKULTET</v>
      </c>
      <c r="L11" t="str">
        <f t="shared" si="6"/>
        <v>67</v>
      </c>
      <c r="M11" t="str">
        <f t="shared" si="7"/>
        <v>671</v>
      </c>
      <c r="N11">
        <v>51</v>
      </c>
      <c r="O11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7" t="str">
        <f>IF(E12="","",VLOOKUP('OPĆI DIO'!$C$1,'OPĆI DIO'!$N$4:$W$137,10,FALSE))</f>
        <v>08006</v>
      </c>
      <c r="B12" s="37" t="str">
        <f>IF(E12="","",VLOOKUP('OPĆI DIO'!$C$1,'OPĆI DIO'!$N$4:$W$137,9,FALSE))</f>
        <v>Sveučilišta i veleučilišta u Republici Hrvatskoj</v>
      </c>
      <c r="C12" s="78">
        <f t="shared" si="3"/>
        <v>11</v>
      </c>
      <c r="D12" s="36" t="str">
        <f t="shared" si="4"/>
        <v>Opći prihodi i primici</v>
      </c>
      <c r="E12" s="290" t="s">
        <v>642</v>
      </c>
      <c r="F12" s="81" t="str">
        <f t="shared" si="5"/>
        <v>Prihodi iz nadležnog proračuna za financiranje redovne djelatnosti proračunskih korisnika</v>
      </c>
      <c r="G12" s="76">
        <v>10045</v>
      </c>
      <c r="H12" s="76"/>
      <c r="I12" s="76"/>
      <c r="J12" s="44"/>
      <c r="K12" t="str">
        <f>IF(E12="","",'OPĆI DIO'!$C$1)</f>
        <v>1837 SVEUČILIŠTE U ZAGREBU - GRAĐEVINSKI FAKULTET</v>
      </c>
      <c r="L12" t="str">
        <f t="shared" si="6"/>
        <v>67</v>
      </c>
      <c r="M12" t="str">
        <f t="shared" si="7"/>
        <v>671</v>
      </c>
      <c r="N12">
        <v>52</v>
      </c>
      <c r="O12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7" t="str">
        <f>IF(E13="","",VLOOKUP('OPĆI DIO'!$C$1,'OPĆI DIO'!$N$4:$W$137,10,FALSE))</f>
        <v>08006</v>
      </c>
      <c r="B13" s="37" t="str">
        <f>IF(E13="","",VLOOKUP('OPĆI DIO'!$C$1,'OPĆI DIO'!$N$4:$W$137,9,FALSE))</f>
        <v>Sveučilišta i veleučilišta u Republici Hrvatskoj</v>
      </c>
      <c r="C13" s="78">
        <f t="shared" si="3"/>
        <v>52</v>
      </c>
      <c r="D13" s="36" t="str">
        <f t="shared" si="4"/>
        <v xml:space="preserve">Ostale pomoći i darovnice </v>
      </c>
      <c r="E13" s="290">
        <v>6393</v>
      </c>
      <c r="F13" s="81" t="str">
        <f t="shared" si="5"/>
        <v>Tekući prijenosi između proračunskih korisnika istog proračuna temeljem prijenosa EU sredstava</v>
      </c>
      <c r="G13" s="76">
        <v>3500</v>
      </c>
      <c r="H13" s="76"/>
      <c r="I13" s="76"/>
      <c r="J13" s="44" t="s">
        <v>4854</v>
      </c>
      <c r="K13" t="str">
        <f>IF(E13="","",'OPĆI DIO'!$C$1)</f>
        <v>1837 SVEUČILIŠTE U ZAGREBU - GRAĐEVINSKI FAKULTET</v>
      </c>
      <c r="L13" t="str">
        <f t="shared" si="6"/>
        <v>63</v>
      </c>
      <c r="M13" t="str">
        <f t="shared" si="7"/>
        <v>639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7" t="str">
        <f>IF(E14="","",VLOOKUP('OPĆI DIO'!$C$1,'OPĆI DIO'!$N$4:$W$137,10,FALSE))</f>
        <v>08006</v>
      </c>
      <c r="B14" s="37" t="str">
        <f>IF(E14="","",VLOOKUP('OPĆI DIO'!$C$1,'OPĆI DIO'!$N$4:$W$137,9,FALSE))</f>
        <v>Sveučilišta i veleučilišta u Republici Hrvatskoj</v>
      </c>
      <c r="C14" s="78">
        <f t="shared" si="3"/>
        <v>61</v>
      </c>
      <c r="D14" s="36" t="str">
        <f t="shared" si="4"/>
        <v xml:space="preserve">Donacije </v>
      </c>
      <c r="E14" s="44">
        <v>663130000</v>
      </c>
      <c r="F14" s="81" t="str">
        <f t="shared" si="5"/>
        <v>Tekuće donacije od trgovačkih društava</v>
      </c>
      <c r="G14" s="76">
        <v>34500</v>
      </c>
      <c r="H14" s="76">
        <v>11500</v>
      </c>
      <c r="I14" s="76">
        <v>11500</v>
      </c>
      <c r="J14" s="44"/>
      <c r="K14" t="str">
        <f>IF(E14="","",'OPĆI DIO'!$C$1)</f>
        <v>1837 SVEUČILIŠTE U ZAGREBU - GRAĐEVINSKI FAKULTET</v>
      </c>
      <c r="L14" t="str">
        <f t="shared" si="6"/>
        <v>66</v>
      </c>
      <c r="M14" t="str">
        <f t="shared" si="7"/>
        <v>663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7" t="str">
        <f>IF(E15="","",VLOOKUP('OPĆI DIO'!$C$1,'OPĆI DIO'!$N$4:$W$137,10,FALSE))</f>
        <v/>
      </c>
      <c r="B15" s="37" t="str">
        <f>IF(E15="","",VLOOKUP('OPĆI DIO'!$C$1,'OPĆI DIO'!$N$4:$W$137,9,FALSE))</f>
        <v/>
      </c>
      <c r="C15" s="78" t="str">
        <f t="shared" si="3"/>
        <v/>
      </c>
      <c r="D15" s="36" t="str">
        <f t="shared" si="4"/>
        <v/>
      </c>
      <c r="E15" s="44"/>
      <c r="F15" s="81" t="str">
        <f t="shared" si="5"/>
        <v/>
      </c>
      <c r="G15" s="76"/>
      <c r="H15" s="76"/>
      <c r="I15" s="76"/>
      <c r="J15" s="44"/>
      <c r="K15" t="str">
        <f>IF(E15="","",'OPĆI DIO'!$C$1)</f>
        <v/>
      </c>
      <c r="L15" t="str">
        <f t="shared" si="6"/>
        <v/>
      </c>
      <c r="M15" t="str">
        <f t="shared" si="7"/>
        <v/>
      </c>
      <c r="N15">
        <v>561</v>
      </c>
      <c r="O15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7" t="str">
        <f>IF(E16="","",VLOOKUP('OPĆI DIO'!$C$1,'OPĆI DIO'!$N$4:$W$137,10,FALSE))</f>
        <v/>
      </c>
      <c r="B16" s="37" t="str">
        <f>IF(E16="","",VLOOKUP('OPĆI DIO'!$C$1,'OPĆI DIO'!$N$4:$W$137,9,FALSE))</f>
        <v/>
      </c>
      <c r="C16" s="78" t="str">
        <f t="shared" si="3"/>
        <v/>
      </c>
      <c r="D16" s="36" t="str">
        <f t="shared" si="4"/>
        <v/>
      </c>
      <c r="E16" s="44"/>
      <c r="F16" s="81" t="str">
        <f t="shared" si="5"/>
        <v/>
      </c>
      <c r="G16" s="76"/>
      <c r="H16" s="76"/>
      <c r="I16" s="76"/>
      <c r="J16" s="44"/>
      <c r="K16" t="str">
        <f>IF(E16="","",'OPĆI DIO'!$C$1)</f>
        <v/>
      </c>
      <c r="L16" t="str">
        <f t="shared" si="6"/>
        <v/>
      </c>
      <c r="M16" t="str">
        <f t="shared" si="7"/>
        <v/>
      </c>
      <c r="N16">
        <v>563</v>
      </c>
      <c r="O16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7" t="str">
        <f>IF(E17="","",VLOOKUP('OPĆI DIO'!$C$1,'OPĆI DIO'!$N$4:$W$137,10,FALSE))</f>
        <v/>
      </c>
      <c r="B17" s="37" t="str">
        <f>IF(E17="","",VLOOKUP('OPĆI DIO'!$C$1,'OPĆI DIO'!$N$4:$W$137,9,FALSE))</f>
        <v/>
      </c>
      <c r="C17" s="78" t="str">
        <f t="shared" si="3"/>
        <v/>
      </c>
      <c r="D17" s="36" t="str">
        <f t="shared" si="4"/>
        <v/>
      </c>
      <c r="E17" s="290"/>
      <c r="F17" s="81" t="str">
        <f t="shared" si="5"/>
        <v/>
      </c>
      <c r="G17" s="76"/>
      <c r="H17" s="76"/>
      <c r="I17" s="76"/>
      <c r="J17" s="44"/>
      <c r="K17" t="str">
        <f>IF(E17="","",'OPĆI DIO'!$C$1)</f>
        <v/>
      </c>
      <c r="L17" t="str">
        <f t="shared" si="6"/>
        <v/>
      </c>
      <c r="M17" t="str">
        <f t="shared" si="7"/>
        <v/>
      </c>
      <c r="N17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7" t="str">
        <f>IF(E18="","",VLOOKUP('OPĆI DIO'!$C$1,'OPĆI DIO'!$N$4:$W$137,10,FALSE))</f>
        <v/>
      </c>
      <c r="B18" s="37" t="str">
        <f>IF(E18="","",VLOOKUP('OPĆI DIO'!$C$1,'OPĆI DIO'!$N$4:$W$137,9,FALSE))</f>
        <v/>
      </c>
      <c r="C18" s="78" t="str">
        <f t="shared" si="3"/>
        <v/>
      </c>
      <c r="D18" s="36" t="str">
        <f t="shared" si="4"/>
        <v/>
      </c>
      <c r="E18" s="291"/>
      <c r="F18" s="81" t="str">
        <f t="shared" si="5"/>
        <v/>
      </c>
      <c r="G18" s="76"/>
      <c r="H18" s="76"/>
      <c r="I18" s="76"/>
      <c r="J18" s="44"/>
      <c r="K18" t="str">
        <f>IF(E18="","",'OPĆI DIO'!$C$1)</f>
        <v/>
      </c>
      <c r="L18" t="str">
        <f t="shared" si="6"/>
        <v/>
      </c>
      <c r="M18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7" t="str">
        <f>IF(E19="","",VLOOKUP('OPĆI DIO'!$C$1,'OPĆI DIO'!$N$4:$W$137,10,FALSE))</f>
        <v/>
      </c>
      <c r="B19" s="37" t="str">
        <f>IF(E19="","",VLOOKUP('OPĆI DIO'!$C$1,'OPĆI DIO'!$N$4:$W$137,9,FALSE))</f>
        <v/>
      </c>
      <c r="C19" s="78" t="str">
        <f t="shared" si="3"/>
        <v/>
      </c>
      <c r="D19" s="36" t="str">
        <f t="shared" si="4"/>
        <v/>
      </c>
      <c r="E19" s="44"/>
      <c r="F19" s="81" t="str">
        <f t="shared" si="5"/>
        <v/>
      </c>
      <c r="G19" s="76"/>
      <c r="H19" s="76"/>
      <c r="I19" s="76"/>
      <c r="J19" s="44"/>
      <c r="K19" t="str">
        <f>IF(E19="","",'OPĆI DIO'!$C$1)</f>
        <v/>
      </c>
      <c r="L19" t="str">
        <f t="shared" si="6"/>
        <v/>
      </c>
      <c r="M19" t="str">
        <f t="shared" si="7"/>
        <v/>
      </c>
      <c r="N19" s="127">
        <v>5761</v>
      </c>
      <c r="O19" s="93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7" t="str">
        <f>IF(E20="","",VLOOKUP('OPĆI DIO'!$C$1,'OPĆI DIO'!$N$4:$W$137,10,FALSE))</f>
        <v/>
      </c>
      <c r="B20" s="37" t="str">
        <f>IF(E20="","",VLOOKUP('OPĆI DIO'!$C$1,'OPĆI DIO'!$N$4:$W$137,9,FALSE))</f>
        <v/>
      </c>
      <c r="C20" s="78" t="str">
        <f t="shared" si="3"/>
        <v/>
      </c>
      <c r="D20" s="36" t="str">
        <f t="shared" si="4"/>
        <v/>
      </c>
      <c r="E20" s="44"/>
      <c r="F20" s="81" t="str">
        <f t="shared" si="5"/>
        <v/>
      </c>
      <c r="G20" s="76"/>
      <c r="H20" s="76"/>
      <c r="I20" s="76"/>
      <c r="J20" s="44"/>
      <c r="K20" t="str">
        <f>IF(E20="","",'OPĆI DIO'!$C$1)</f>
        <v/>
      </c>
      <c r="L20" t="str">
        <f t="shared" si="6"/>
        <v/>
      </c>
      <c r="M20" t="str">
        <f t="shared" si="7"/>
        <v/>
      </c>
      <c r="N20" s="127">
        <v>5762</v>
      </c>
      <c r="O20" s="93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7" t="str">
        <f>IF(E21="","",VLOOKUP('OPĆI DIO'!$C$1,'OPĆI DIO'!$N$4:$W$137,10,FALSE))</f>
        <v/>
      </c>
      <c r="B21" s="37" t="str">
        <f>IF(E21="","",VLOOKUP('OPĆI DIO'!$C$1,'OPĆI DIO'!$N$4:$W$137,9,FALSE))</f>
        <v/>
      </c>
      <c r="C21" s="78" t="str">
        <f t="shared" si="3"/>
        <v/>
      </c>
      <c r="D21" s="36" t="str">
        <f t="shared" si="4"/>
        <v/>
      </c>
      <c r="E21" s="44"/>
      <c r="F21" s="81" t="str">
        <f t="shared" si="5"/>
        <v/>
      </c>
      <c r="G21" s="76"/>
      <c r="H21" s="76"/>
      <c r="I21" s="76"/>
      <c r="J21" s="44"/>
      <c r="K21" t="str">
        <f>IF(E21="","",'OPĆI DIO'!$C$1)</f>
        <v/>
      </c>
      <c r="L21" t="str">
        <f t="shared" si="6"/>
        <v/>
      </c>
      <c r="M21" t="str">
        <f t="shared" si="7"/>
        <v/>
      </c>
      <c r="N21">
        <v>581</v>
      </c>
      <c r="O21" s="117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7" t="str">
        <f>IF(E22="","",VLOOKUP('OPĆI DIO'!$C$1,'OPĆI DIO'!$N$4:$W$137,10,FALSE))</f>
        <v/>
      </c>
      <c r="B22" s="37" t="str">
        <f>IF(E22="","",VLOOKUP('OPĆI DIO'!$C$1,'OPĆI DIO'!$N$4:$W$137,9,FALSE))</f>
        <v/>
      </c>
      <c r="C22" s="78" t="str">
        <f t="shared" si="3"/>
        <v/>
      </c>
      <c r="D22" s="36" t="str">
        <f t="shared" si="4"/>
        <v/>
      </c>
      <c r="E22" s="44"/>
      <c r="F22" s="81" t="str">
        <f t="shared" si="5"/>
        <v/>
      </c>
      <c r="G22" s="76"/>
      <c r="H22" s="76"/>
      <c r="I22" s="76"/>
      <c r="J22" s="44"/>
      <c r="K22" t="str">
        <f>IF(E22="","",'OPĆI DIO'!$C$1)</f>
        <v/>
      </c>
      <c r="L22" t="str">
        <f t="shared" si="6"/>
        <v/>
      </c>
      <c r="M22" t="str">
        <f t="shared" si="7"/>
        <v/>
      </c>
      <c r="N22">
        <v>61</v>
      </c>
      <c r="O22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7" t="str">
        <f>IF(E23="","",VLOOKUP('OPĆI DIO'!$C$1,'OPĆI DIO'!$N$4:$W$137,10,FALSE))</f>
        <v/>
      </c>
      <c r="B23" s="37" t="str">
        <f>IF(E23="","",VLOOKUP('OPĆI DIO'!$C$1,'OPĆI DIO'!$N$4:$W$137,9,FALSE))</f>
        <v/>
      </c>
      <c r="C23" s="78" t="str">
        <f t="shared" si="3"/>
        <v/>
      </c>
      <c r="D23" s="36" t="str">
        <f t="shared" si="4"/>
        <v/>
      </c>
      <c r="E23" s="44"/>
      <c r="F23" s="81" t="str">
        <f t="shared" si="5"/>
        <v/>
      </c>
      <c r="G23" s="76"/>
      <c r="H23" s="76"/>
      <c r="I23" s="76"/>
      <c r="J23" s="44"/>
      <c r="K23" t="str">
        <f>IF(E23="","",'OPĆI DIO'!$C$1)</f>
        <v/>
      </c>
      <c r="L23" t="str">
        <f t="shared" si="6"/>
        <v/>
      </c>
      <c r="M23" t="str">
        <f t="shared" si="7"/>
        <v/>
      </c>
      <c r="N23" s="125">
        <v>63</v>
      </c>
      <c r="O23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7" t="str">
        <f>IF(E24="","",VLOOKUP('OPĆI DIO'!$C$1,'OPĆI DIO'!$N$4:$W$137,10,FALSE))</f>
        <v/>
      </c>
      <c r="B24" s="37" t="str">
        <f>IF(E24="","",VLOOKUP('OPĆI DIO'!$C$1,'OPĆI DIO'!$N$4:$W$137,9,FALSE))</f>
        <v/>
      </c>
      <c r="C24" s="78" t="str">
        <f t="shared" si="3"/>
        <v/>
      </c>
      <c r="D24" s="36" t="str">
        <f t="shared" si="4"/>
        <v/>
      </c>
      <c r="E24" s="44"/>
      <c r="F24" s="81" t="str">
        <f t="shared" si="5"/>
        <v/>
      </c>
      <c r="G24" s="76"/>
      <c r="H24" s="76"/>
      <c r="I24" s="76"/>
      <c r="J24" s="44"/>
      <c r="K24" t="str">
        <f>IF(E24="","",'OPĆI DIO'!$C$1)</f>
        <v/>
      </c>
      <c r="L24" t="str">
        <f t="shared" si="6"/>
        <v/>
      </c>
      <c r="M24" t="str">
        <f t="shared" si="7"/>
        <v/>
      </c>
      <c r="N24">
        <v>71</v>
      </c>
      <c r="O24" t="s">
        <v>172</v>
      </c>
      <c r="R24" s="126">
        <v>632315761</v>
      </c>
      <c r="S24" s="126" t="s">
        <v>1337</v>
      </c>
      <c r="T24" s="126">
        <v>576</v>
      </c>
      <c r="U24" s="126" t="s">
        <v>1261</v>
      </c>
      <c r="V24">
        <v>632</v>
      </c>
      <c r="W24">
        <v>63</v>
      </c>
    </row>
    <row r="25" spans="1:23">
      <c r="A25" s="37" t="str">
        <f>IF(E25="","",VLOOKUP('OPĆI DIO'!$C$1,'OPĆI DIO'!$N$4:$W$137,10,FALSE))</f>
        <v/>
      </c>
      <c r="B25" s="37" t="str">
        <f>IF(E25="","",VLOOKUP('OPĆI DIO'!$C$1,'OPĆI DIO'!$N$4:$W$137,9,FALSE))</f>
        <v/>
      </c>
      <c r="C25" s="78" t="str">
        <f t="shared" si="3"/>
        <v/>
      </c>
      <c r="D25" s="36" t="str">
        <f t="shared" si="4"/>
        <v/>
      </c>
      <c r="E25" s="44"/>
      <c r="F25" s="81" t="str">
        <f t="shared" si="5"/>
        <v/>
      </c>
      <c r="G25" s="76"/>
      <c r="H25" s="76"/>
      <c r="I25" s="76"/>
      <c r="J25" s="44"/>
      <c r="K25" t="str">
        <f>IF(E25="","",'OPĆI DIO'!$C$1)</f>
        <v/>
      </c>
      <c r="L25" t="str">
        <f t="shared" si="6"/>
        <v/>
      </c>
      <c r="M25" t="str">
        <f t="shared" si="7"/>
        <v/>
      </c>
      <c r="N25">
        <v>81</v>
      </c>
      <c r="O25" t="s">
        <v>55</v>
      </c>
      <c r="R25" s="126">
        <v>632315762</v>
      </c>
      <c r="S25" s="126" t="s">
        <v>2332</v>
      </c>
      <c r="T25" s="126">
        <v>576</v>
      </c>
      <c r="U25" s="126" t="s">
        <v>1261</v>
      </c>
      <c r="V25">
        <v>632</v>
      </c>
      <c r="W25">
        <v>63</v>
      </c>
    </row>
    <row r="26" spans="1:23">
      <c r="A26" s="37" t="str">
        <f>IF(E26="","",VLOOKUP('OPĆI DIO'!$C$1,'OPĆI DIO'!$N$4:$W$137,10,FALSE))</f>
        <v/>
      </c>
      <c r="B26" s="37" t="str">
        <f>IF(E26="","",VLOOKUP('OPĆI DIO'!$C$1,'OPĆI DIO'!$N$4:$W$137,9,FALSE))</f>
        <v/>
      </c>
      <c r="C26" s="78" t="str">
        <f t="shared" si="3"/>
        <v/>
      </c>
      <c r="D26" s="36" t="str">
        <f t="shared" si="4"/>
        <v/>
      </c>
      <c r="E26" s="44"/>
      <c r="F26" s="81" t="str">
        <f t="shared" si="5"/>
        <v/>
      </c>
      <c r="G26" s="76"/>
      <c r="H26" s="76"/>
      <c r="I26" s="76"/>
      <c r="J26" s="44"/>
      <c r="K26" t="str">
        <f>IF(E26="","",'OPĆI DIO'!$C$1)</f>
        <v/>
      </c>
      <c r="L26" t="str">
        <f t="shared" si="6"/>
        <v/>
      </c>
      <c r="M26" t="str">
        <f t="shared" si="7"/>
        <v/>
      </c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7" t="str">
        <f>IF(E27="","",VLOOKUP('OPĆI DIO'!$C$1,'OPĆI DIO'!$N$4:$W$137,10,FALSE))</f>
        <v/>
      </c>
      <c r="B27" s="37" t="str">
        <f>IF(E27="","",VLOOKUP('OPĆI DIO'!$C$1,'OPĆI DIO'!$N$4:$W$137,9,FALSE))</f>
        <v/>
      </c>
      <c r="C27" s="78" t="str">
        <f t="shared" si="3"/>
        <v/>
      </c>
      <c r="D27" s="36" t="str">
        <f t="shared" si="4"/>
        <v/>
      </c>
      <c r="E27" s="44"/>
      <c r="F27" s="81" t="str">
        <f t="shared" si="5"/>
        <v/>
      </c>
      <c r="G27" s="76"/>
      <c r="H27" s="76"/>
      <c r="I27" s="76"/>
      <c r="J27" s="44"/>
      <c r="K27" t="str">
        <f>IF(E27="","",'OPĆI DIO'!$C$1)</f>
        <v/>
      </c>
      <c r="L27" t="str">
        <f t="shared" si="6"/>
        <v/>
      </c>
      <c r="M27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7" t="str">
        <f>IF(E28="","",VLOOKUP('OPĆI DIO'!$C$1,'OPĆI DIO'!$N$4:$W$137,10,FALSE))</f>
        <v/>
      </c>
      <c r="B28" s="37" t="str">
        <f>IF(E28="","",VLOOKUP('OPĆI DIO'!$C$1,'OPĆI DIO'!$N$4:$W$137,9,FALSE))</f>
        <v/>
      </c>
      <c r="C28" s="78" t="str">
        <f t="shared" si="3"/>
        <v/>
      </c>
      <c r="D28" s="36" t="str">
        <f t="shared" si="4"/>
        <v/>
      </c>
      <c r="E28" s="44"/>
      <c r="F28" s="81" t="str">
        <f t="shared" si="5"/>
        <v/>
      </c>
      <c r="G28" s="76"/>
      <c r="H28" s="76"/>
      <c r="I28" s="76"/>
      <c r="J28" s="44"/>
      <c r="K28" t="str">
        <f>IF(E28="","",'OPĆI DIO'!$C$1)</f>
        <v/>
      </c>
      <c r="L28" t="str">
        <f t="shared" si="6"/>
        <v/>
      </c>
      <c r="M28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7" t="str">
        <f>IF(E29="","",VLOOKUP('OPĆI DIO'!$C$1,'OPĆI DIO'!$N$4:$W$137,10,FALSE))</f>
        <v/>
      </c>
      <c r="B29" s="37" t="str">
        <f>IF(E29="","",VLOOKUP('OPĆI DIO'!$C$1,'OPĆI DIO'!$N$4:$W$137,9,FALSE))</f>
        <v/>
      </c>
      <c r="C29" s="78" t="str">
        <f t="shared" si="3"/>
        <v/>
      </c>
      <c r="D29" s="36" t="str">
        <f t="shared" si="4"/>
        <v/>
      </c>
      <c r="E29" s="44"/>
      <c r="F29" s="81" t="str">
        <f t="shared" si="5"/>
        <v/>
      </c>
      <c r="G29" s="76"/>
      <c r="H29" s="76"/>
      <c r="I29" s="76"/>
      <c r="J29" s="44"/>
      <c r="K29" t="str">
        <f>IF(E29="","",'OPĆI DIO'!$C$1)</f>
        <v/>
      </c>
      <c r="L29" t="str">
        <f t="shared" si="6"/>
        <v/>
      </c>
      <c r="M29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7" t="str">
        <f>IF(E30="","",VLOOKUP('OPĆI DIO'!$C$1,'OPĆI DIO'!$N$4:$W$137,10,FALSE))</f>
        <v/>
      </c>
      <c r="B30" s="37" t="str">
        <f>IF(E30="","",VLOOKUP('OPĆI DIO'!$C$1,'OPĆI DIO'!$N$4:$W$137,9,FALSE))</f>
        <v/>
      </c>
      <c r="C30" s="78" t="str">
        <f t="shared" si="3"/>
        <v/>
      </c>
      <c r="D30" s="36" t="str">
        <f t="shared" si="4"/>
        <v/>
      </c>
      <c r="E30" s="44"/>
      <c r="F30" s="81" t="str">
        <f t="shared" si="5"/>
        <v/>
      </c>
      <c r="G30" s="76"/>
      <c r="H30" s="76"/>
      <c r="I30" s="76"/>
      <c r="J30" s="44"/>
      <c r="K30" t="str">
        <f>IF(E30="","",'OPĆI DIO'!$C$1)</f>
        <v/>
      </c>
      <c r="L30" t="str">
        <f t="shared" si="6"/>
        <v/>
      </c>
      <c r="M3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7" t="str">
        <f>IF(E31="","",VLOOKUP('OPĆI DIO'!$C$1,'OPĆI DIO'!$N$4:$W$137,10,FALSE))</f>
        <v/>
      </c>
      <c r="B31" s="37" t="str">
        <f>IF(E31="","",VLOOKUP('OPĆI DIO'!$C$1,'OPĆI DIO'!$N$4:$W$137,9,FALSE))</f>
        <v/>
      </c>
      <c r="C31" s="78" t="str">
        <f t="shared" si="3"/>
        <v/>
      </c>
      <c r="D31" s="36" t="str">
        <f t="shared" si="4"/>
        <v/>
      </c>
      <c r="E31" s="44"/>
      <c r="F31" s="81" t="str">
        <f t="shared" si="5"/>
        <v/>
      </c>
      <c r="G31" s="76"/>
      <c r="H31" s="76"/>
      <c r="I31" s="76"/>
      <c r="J31" s="44"/>
      <c r="K31" t="str">
        <f>IF(E31="","",'OPĆI DIO'!$C$1)</f>
        <v/>
      </c>
      <c r="L31" t="str">
        <f t="shared" si="6"/>
        <v/>
      </c>
      <c r="M31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7" t="str">
        <f>IF(E32="","",VLOOKUP('OPĆI DIO'!$C$1,'OPĆI DIO'!$N$4:$W$137,10,FALSE))</f>
        <v/>
      </c>
      <c r="B32" s="37" t="str">
        <f>IF(E32="","",VLOOKUP('OPĆI DIO'!$C$1,'OPĆI DIO'!$N$4:$W$137,9,FALSE))</f>
        <v/>
      </c>
      <c r="C32" s="78" t="str">
        <f t="shared" si="3"/>
        <v/>
      </c>
      <c r="D32" s="36" t="str">
        <f t="shared" si="4"/>
        <v/>
      </c>
      <c r="E32" s="44"/>
      <c r="F32" s="81" t="str">
        <f t="shared" si="5"/>
        <v/>
      </c>
      <c r="G32" s="76"/>
      <c r="H32" s="76"/>
      <c r="I32" s="76"/>
      <c r="J32" s="44"/>
      <c r="K32" t="str">
        <f>IF(E32="","",'OPĆI DIO'!$C$1)</f>
        <v/>
      </c>
      <c r="L32" t="str">
        <f t="shared" si="6"/>
        <v/>
      </c>
      <c r="M32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7" t="str">
        <f>IF(E33="","",VLOOKUP('OPĆI DIO'!$C$1,'OPĆI DIO'!$N$4:$W$137,10,FALSE))</f>
        <v/>
      </c>
      <c r="B33" s="37" t="str">
        <f>IF(E33="","",VLOOKUP('OPĆI DIO'!$C$1,'OPĆI DIO'!$N$4:$W$137,9,FALSE))</f>
        <v/>
      </c>
      <c r="C33" s="78" t="str">
        <f t="shared" si="3"/>
        <v/>
      </c>
      <c r="D33" s="36" t="str">
        <f t="shared" si="4"/>
        <v/>
      </c>
      <c r="E33" s="44"/>
      <c r="F33" s="81" t="str">
        <f t="shared" si="5"/>
        <v/>
      </c>
      <c r="G33" s="76"/>
      <c r="H33" s="76"/>
      <c r="I33" s="76"/>
      <c r="J33" s="44"/>
      <c r="K33" t="str">
        <f>IF(E33="","",'OPĆI DIO'!$C$1)</f>
        <v/>
      </c>
      <c r="L33" t="str">
        <f t="shared" si="6"/>
        <v/>
      </c>
      <c r="M33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7" t="str">
        <f>IF(E34="","",VLOOKUP('OPĆI DIO'!$C$1,'OPĆI DIO'!$N$4:$W$137,10,FALSE))</f>
        <v/>
      </c>
      <c r="B34" s="37" t="str">
        <f>IF(E34="","",VLOOKUP('OPĆI DIO'!$C$1,'OPĆI DIO'!$N$4:$W$137,9,FALSE))</f>
        <v/>
      </c>
      <c r="C34" s="78" t="str">
        <f t="shared" si="3"/>
        <v/>
      </c>
      <c r="D34" s="36" t="str">
        <f t="shared" si="4"/>
        <v/>
      </c>
      <c r="E34" s="44"/>
      <c r="F34" s="81" t="str">
        <f t="shared" si="5"/>
        <v/>
      </c>
      <c r="G34" s="76"/>
      <c r="H34" s="76"/>
      <c r="I34" s="76"/>
      <c r="J34" s="44"/>
      <c r="K34" t="str">
        <f>IF(E34="","",'OPĆI DIO'!$C$1)</f>
        <v/>
      </c>
      <c r="L34" t="str">
        <f t="shared" si="6"/>
        <v/>
      </c>
      <c r="M34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7" t="str">
        <f>IF(E35="","",VLOOKUP('OPĆI DIO'!$C$1,'OPĆI DIO'!$N$4:$W$137,10,FALSE))</f>
        <v/>
      </c>
      <c r="B35" s="37" t="str">
        <f>IF(E35="","",VLOOKUP('OPĆI DIO'!$C$1,'OPĆI DIO'!$N$4:$W$137,9,FALSE))</f>
        <v/>
      </c>
      <c r="C35" s="78" t="str">
        <f t="shared" si="3"/>
        <v/>
      </c>
      <c r="D35" s="36" t="str">
        <f t="shared" si="4"/>
        <v/>
      </c>
      <c r="E35" s="44"/>
      <c r="F35" s="81" t="str">
        <f t="shared" si="5"/>
        <v/>
      </c>
      <c r="G35" s="76"/>
      <c r="H35" s="76"/>
      <c r="I35" s="76"/>
      <c r="J35" s="44"/>
      <c r="K35" t="str">
        <f>IF(E35="","",'OPĆI DIO'!$C$1)</f>
        <v/>
      </c>
      <c r="L35" t="str">
        <f t="shared" si="6"/>
        <v/>
      </c>
      <c r="M35" t="str">
        <f t="shared" si="7"/>
        <v/>
      </c>
      <c r="R35" s="126">
        <v>632415761</v>
      </c>
      <c r="S35" s="126" t="s">
        <v>1338</v>
      </c>
      <c r="T35" s="126">
        <v>576</v>
      </c>
      <c r="U35" s="126" t="s">
        <v>1261</v>
      </c>
      <c r="V35">
        <v>632</v>
      </c>
      <c r="W35">
        <v>63</v>
      </c>
    </row>
    <row r="36" spans="1:23">
      <c r="A36" s="37" t="str">
        <f>IF(E36="","",VLOOKUP('OPĆI DIO'!$C$1,'OPĆI DIO'!$N$4:$W$137,10,FALSE))</f>
        <v/>
      </c>
      <c r="B36" s="37" t="str">
        <f>IF(E36="","",VLOOKUP('OPĆI DIO'!$C$1,'OPĆI DIO'!$N$4:$W$137,9,FALSE))</f>
        <v/>
      </c>
      <c r="C36" s="78" t="str">
        <f t="shared" si="3"/>
        <v/>
      </c>
      <c r="D36" s="36" t="str">
        <f t="shared" si="4"/>
        <v/>
      </c>
      <c r="E36" s="44"/>
      <c r="F36" s="81" t="str">
        <f t="shared" si="5"/>
        <v/>
      </c>
      <c r="G36" s="76"/>
      <c r="H36" s="76"/>
      <c r="I36" s="76"/>
      <c r="J36" s="44"/>
      <c r="K36" t="str">
        <f>IF(E36="","",'OPĆI DIO'!$C$1)</f>
        <v/>
      </c>
      <c r="L36" t="str">
        <f t="shared" si="6"/>
        <v/>
      </c>
      <c r="M36" t="str">
        <f t="shared" si="7"/>
        <v/>
      </c>
      <c r="R36" s="126">
        <v>632415762</v>
      </c>
      <c r="S36" s="126" t="s">
        <v>2333</v>
      </c>
      <c r="T36" s="126">
        <v>576</v>
      </c>
      <c r="U36" s="126" t="s">
        <v>1261</v>
      </c>
      <c r="V36">
        <v>632</v>
      </c>
      <c r="W36">
        <v>63</v>
      </c>
    </row>
    <row r="37" spans="1:23">
      <c r="A37" s="37" t="str">
        <f>IF(E37="","",VLOOKUP('OPĆI DIO'!$C$1,'OPĆI DIO'!$N$4:$W$137,10,FALSE))</f>
        <v/>
      </c>
      <c r="B37" s="37" t="str">
        <f>IF(E37="","",VLOOKUP('OPĆI DIO'!$C$1,'OPĆI DIO'!$N$4:$W$137,9,FALSE))</f>
        <v/>
      </c>
      <c r="C37" s="78" t="str">
        <f t="shared" si="3"/>
        <v/>
      </c>
      <c r="D37" s="36" t="str">
        <f t="shared" si="4"/>
        <v/>
      </c>
      <c r="E37" s="44"/>
      <c r="F37" s="81" t="str">
        <f t="shared" si="5"/>
        <v/>
      </c>
      <c r="G37" s="76"/>
      <c r="H37" s="76"/>
      <c r="I37" s="76"/>
      <c r="J37" s="44"/>
      <c r="K37" t="str">
        <f>IF(E37="","",'OPĆI DIO'!$C$1)</f>
        <v/>
      </c>
      <c r="L37" t="str">
        <f t="shared" si="6"/>
        <v/>
      </c>
      <c r="M37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7" t="str">
        <f>IF(E38="","",VLOOKUP('OPĆI DIO'!$C$1,'OPĆI DIO'!$N$4:$W$137,10,FALSE))</f>
        <v/>
      </c>
      <c r="B38" s="37" t="str">
        <f>IF(E38="","",VLOOKUP('OPĆI DIO'!$C$1,'OPĆI DIO'!$N$4:$W$137,9,FALSE))</f>
        <v/>
      </c>
      <c r="C38" s="78" t="str">
        <f t="shared" si="3"/>
        <v/>
      </c>
      <c r="D38" s="36" t="str">
        <f t="shared" si="4"/>
        <v/>
      </c>
      <c r="E38" s="44"/>
      <c r="F38" s="81" t="str">
        <f t="shared" si="5"/>
        <v/>
      </c>
      <c r="G38" s="76"/>
      <c r="H38" s="76"/>
      <c r="I38" s="76"/>
      <c r="J38" s="44"/>
      <c r="K38" t="str">
        <f>IF(E38="","",'OPĆI DIO'!$C$1)</f>
        <v/>
      </c>
      <c r="L38" t="str">
        <f t="shared" si="6"/>
        <v/>
      </c>
      <c r="M38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7" t="str">
        <f>IF(E39="","",VLOOKUP('OPĆI DIO'!$C$1,'OPĆI DIO'!$N$4:$W$137,10,FALSE))</f>
        <v/>
      </c>
      <c r="B39" s="37" t="str">
        <f>IF(E39="","",VLOOKUP('OPĆI DIO'!$C$1,'OPĆI DIO'!$N$4:$W$137,9,FALSE))</f>
        <v/>
      </c>
      <c r="C39" s="78" t="str">
        <f t="shared" si="3"/>
        <v/>
      </c>
      <c r="D39" s="36" t="str">
        <f t="shared" si="4"/>
        <v/>
      </c>
      <c r="E39" s="44"/>
      <c r="F39" s="81" t="str">
        <f t="shared" si="5"/>
        <v/>
      </c>
      <c r="G39" s="76"/>
      <c r="H39" s="76"/>
      <c r="I39" s="76"/>
      <c r="J39" s="44"/>
      <c r="K39" t="str">
        <f>IF(E39="","",'OPĆI DIO'!$C$1)</f>
        <v/>
      </c>
      <c r="L39" t="str">
        <f t="shared" si="6"/>
        <v/>
      </c>
      <c r="M39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7" t="str">
        <f>IF(E40="","",VLOOKUP('OPĆI DIO'!$C$1,'OPĆI DIO'!$N$4:$W$137,10,FALSE))</f>
        <v/>
      </c>
      <c r="B40" s="37" t="str">
        <f>IF(E40="","",VLOOKUP('OPĆI DIO'!$C$1,'OPĆI DIO'!$N$4:$W$137,9,FALSE))</f>
        <v/>
      </c>
      <c r="C40" s="78" t="str">
        <f t="shared" si="3"/>
        <v/>
      </c>
      <c r="D40" s="36" t="str">
        <f t="shared" si="4"/>
        <v/>
      </c>
      <c r="E40" s="44"/>
      <c r="F40" s="81" t="str">
        <f t="shared" si="5"/>
        <v/>
      </c>
      <c r="G40" s="76"/>
      <c r="H40" s="76"/>
      <c r="I40" s="76"/>
      <c r="J40" s="44"/>
      <c r="K40" t="str">
        <f>IF(E40="","",'OPĆI DIO'!$C$1)</f>
        <v/>
      </c>
      <c r="L40" t="str">
        <f t="shared" si="6"/>
        <v/>
      </c>
      <c r="M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7" t="str">
        <f>IF(E41="","",VLOOKUP('OPĆI DIO'!$C$1,'OPĆI DIO'!$N$4:$W$137,10,FALSE))</f>
        <v/>
      </c>
      <c r="B41" s="37" t="str">
        <f>IF(E41="","",VLOOKUP('OPĆI DIO'!$C$1,'OPĆI DIO'!$N$4:$W$137,9,FALSE))</f>
        <v/>
      </c>
      <c r="C41" s="78" t="str">
        <f t="shared" si="3"/>
        <v/>
      </c>
      <c r="D41" s="36" t="str">
        <f t="shared" si="4"/>
        <v/>
      </c>
      <c r="E41" s="44"/>
      <c r="F41" s="81" t="str">
        <f t="shared" si="5"/>
        <v/>
      </c>
      <c r="G41" s="76"/>
      <c r="H41" s="76"/>
      <c r="I41" s="76"/>
      <c r="J41" s="44"/>
      <c r="K41" t="str">
        <f>IF(E41="","",'OPĆI DIO'!$C$1)</f>
        <v/>
      </c>
      <c r="L41" t="str">
        <f t="shared" si="6"/>
        <v/>
      </c>
      <c r="M41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7" t="str">
        <f>IF(E42="","",VLOOKUP('OPĆI DIO'!$C$1,'OPĆI DIO'!$N$4:$W$137,10,FALSE))</f>
        <v/>
      </c>
      <c r="B42" s="37" t="str">
        <f>IF(E42="","",VLOOKUP('OPĆI DIO'!$C$1,'OPĆI DIO'!$N$4:$W$137,9,FALSE))</f>
        <v/>
      </c>
      <c r="C42" s="78" t="str">
        <f t="shared" si="3"/>
        <v/>
      </c>
      <c r="D42" s="36" t="str">
        <f t="shared" si="4"/>
        <v/>
      </c>
      <c r="E42" s="44"/>
      <c r="F42" s="81" t="str">
        <f t="shared" si="5"/>
        <v/>
      </c>
      <c r="G42" s="76"/>
      <c r="H42" s="76"/>
      <c r="I42" s="76"/>
      <c r="J42" s="44"/>
      <c r="K42" t="str">
        <f>IF(E42="","",'OPĆI DIO'!$C$1)</f>
        <v/>
      </c>
      <c r="L42" t="str">
        <f t="shared" si="6"/>
        <v/>
      </c>
      <c r="M42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7" t="str">
        <f>IF(E43="","",VLOOKUP('OPĆI DIO'!$C$1,'OPĆI DIO'!$N$4:$W$137,10,FALSE))</f>
        <v/>
      </c>
      <c r="B43" s="37" t="str">
        <f>IF(E43="","",VLOOKUP('OPĆI DIO'!$C$1,'OPĆI DIO'!$N$4:$W$137,9,FALSE))</f>
        <v/>
      </c>
      <c r="C43" s="78" t="str">
        <f t="shared" si="3"/>
        <v/>
      </c>
      <c r="D43" s="36" t="str">
        <f t="shared" si="4"/>
        <v/>
      </c>
      <c r="E43" s="44"/>
      <c r="F43" s="81" t="str">
        <f t="shared" si="5"/>
        <v/>
      </c>
      <c r="G43" s="76"/>
      <c r="H43" s="76"/>
      <c r="I43" s="76"/>
      <c r="J43" s="44"/>
      <c r="K43" t="str">
        <f>IF(E43="","",'OPĆI DIO'!$C$1)</f>
        <v/>
      </c>
      <c r="L43" t="str">
        <f t="shared" si="6"/>
        <v/>
      </c>
      <c r="M43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7" t="str">
        <f>IF(E44="","",VLOOKUP('OPĆI DIO'!$C$1,'OPĆI DIO'!$N$4:$W$137,10,FALSE))</f>
        <v/>
      </c>
      <c r="B44" s="37" t="str">
        <f>IF(E44="","",VLOOKUP('OPĆI DIO'!$C$1,'OPĆI DIO'!$N$4:$W$137,9,FALSE))</f>
        <v/>
      </c>
      <c r="C44" s="78" t="str">
        <f t="shared" si="3"/>
        <v/>
      </c>
      <c r="D44" s="36" t="str">
        <f t="shared" si="4"/>
        <v/>
      </c>
      <c r="E44" s="44"/>
      <c r="F44" s="81" t="str">
        <f t="shared" si="5"/>
        <v/>
      </c>
      <c r="G44" s="76"/>
      <c r="H44" s="76"/>
      <c r="I44" s="76"/>
      <c r="J44" s="44"/>
      <c r="K44" t="str">
        <f>IF(E44="","",'OPĆI DIO'!$C$1)</f>
        <v/>
      </c>
      <c r="L44" t="str">
        <f t="shared" si="6"/>
        <v/>
      </c>
      <c r="M44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7" t="str">
        <f>IF(E45="","",VLOOKUP('OPĆI DIO'!$C$1,'OPĆI DIO'!$N$4:$W$137,10,FALSE))</f>
        <v/>
      </c>
      <c r="B45" s="37" t="str">
        <f>IF(E45="","",VLOOKUP('OPĆI DIO'!$C$1,'OPĆI DIO'!$N$4:$W$137,9,FALSE))</f>
        <v/>
      </c>
      <c r="C45" s="78" t="str">
        <f t="shared" si="3"/>
        <v/>
      </c>
      <c r="D45" s="36" t="str">
        <f t="shared" si="4"/>
        <v/>
      </c>
      <c r="E45" s="44"/>
      <c r="F45" s="81" t="str">
        <f t="shared" si="5"/>
        <v/>
      </c>
      <c r="G45" s="76"/>
      <c r="H45" s="76"/>
      <c r="I45" s="76"/>
      <c r="J45" s="44"/>
      <c r="K45" t="str">
        <f>IF(E45="","",'OPĆI DIO'!$C$1)</f>
        <v/>
      </c>
      <c r="L45" t="str">
        <f t="shared" si="6"/>
        <v/>
      </c>
      <c r="M45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7" t="str">
        <f>IF(E46="","",VLOOKUP('OPĆI DIO'!$C$1,'OPĆI DIO'!$N$4:$W$137,10,FALSE))</f>
        <v/>
      </c>
      <c r="B46" s="37" t="str">
        <f>IF(E46="","",VLOOKUP('OPĆI DIO'!$C$1,'OPĆI DIO'!$N$4:$W$137,9,FALSE))</f>
        <v/>
      </c>
      <c r="C46" s="78" t="str">
        <f t="shared" si="3"/>
        <v/>
      </c>
      <c r="D46" s="36" t="str">
        <f t="shared" si="4"/>
        <v/>
      </c>
      <c r="E46" s="44"/>
      <c r="F46" s="81" t="str">
        <f t="shared" si="5"/>
        <v/>
      </c>
      <c r="G46" s="76"/>
      <c r="H46" s="76"/>
      <c r="I46" s="76"/>
      <c r="J46" s="44"/>
      <c r="K46" t="str">
        <f>IF(E46="","",'OPĆI DIO'!$C$1)</f>
        <v/>
      </c>
      <c r="L46" t="str">
        <f t="shared" si="6"/>
        <v/>
      </c>
      <c r="M46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7" t="str">
        <f>IF(E47="","",VLOOKUP('OPĆI DIO'!$C$1,'OPĆI DIO'!$N$4:$W$137,10,FALSE))</f>
        <v/>
      </c>
      <c r="B47" s="37" t="str">
        <f>IF(E47="","",VLOOKUP('OPĆI DIO'!$C$1,'OPĆI DIO'!$N$4:$W$137,9,FALSE))</f>
        <v/>
      </c>
      <c r="C47" s="78" t="str">
        <f t="shared" si="3"/>
        <v/>
      </c>
      <c r="D47" s="36" t="str">
        <f t="shared" si="4"/>
        <v/>
      </c>
      <c r="E47" s="44"/>
      <c r="F47" s="81" t="str">
        <f t="shared" si="5"/>
        <v/>
      </c>
      <c r="G47" s="76"/>
      <c r="H47" s="76"/>
      <c r="I47" s="76"/>
      <c r="J47" s="44"/>
      <c r="K47" t="str">
        <f>IF(E47="","",'OPĆI DIO'!$C$1)</f>
        <v/>
      </c>
      <c r="L47" t="str">
        <f t="shared" si="6"/>
        <v/>
      </c>
      <c r="M47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7" t="str">
        <f>IF(E48="","",VLOOKUP('OPĆI DIO'!$C$1,'OPĆI DIO'!$N$4:$W$137,10,FALSE))</f>
        <v/>
      </c>
      <c r="B48" s="37" t="str">
        <f>IF(E48="","",VLOOKUP('OPĆI DIO'!$C$1,'OPĆI DIO'!$N$4:$W$137,9,FALSE))</f>
        <v/>
      </c>
      <c r="C48" s="78" t="str">
        <f t="shared" si="3"/>
        <v/>
      </c>
      <c r="D48" s="36" t="str">
        <f t="shared" si="4"/>
        <v/>
      </c>
      <c r="E48" s="44"/>
      <c r="F48" s="81" t="str">
        <f t="shared" si="5"/>
        <v/>
      </c>
      <c r="G48" s="76"/>
      <c r="H48" s="76"/>
      <c r="I48" s="76"/>
      <c r="J48" s="44"/>
      <c r="K48" t="str">
        <f>IF(E48="","",'OPĆI DIO'!$C$1)</f>
        <v/>
      </c>
      <c r="L48" t="str">
        <f t="shared" si="6"/>
        <v/>
      </c>
      <c r="M48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7" t="str">
        <f>IF(E49="","",VLOOKUP('OPĆI DIO'!$C$1,'OPĆI DIO'!$N$4:$W$137,10,FALSE))</f>
        <v/>
      </c>
      <c r="B49" s="37" t="str">
        <f>IF(E49="","",VLOOKUP('OPĆI DIO'!$C$1,'OPĆI DIO'!$N$4:$W$137,9,FALSE))</f>
        <v/>
      </c>
      <c r="C49" s="78" t="str">
        <f t="shared" si="3"/>
        <v/>
      </c>
      <c r="D49" s="36" t="str">
        <f t="shared" si="4"/>
        <v/>
      </c>
      <c r="E49" s="44"/>
      <c r="F49" s="81" t="str">
        <f t="shared" si="5"/>
        <v/>
      </c>
      <c r="G49" s="76"/>
      <c r="H49" s="76"/>
      <c r="I49" s="76"/>
      <c r="J49" s="44"/>
      <c r="K49" t="str">
        <f>IF(E49="","",'OPĆI DIO'!$C$1)</f>
        <v/>
      </c>
      <c r="L49" t="str">
        <f t="shared" si="6"/>
        <v/>
      </c>
      <c r="M49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7" t="str">
        <f>IF(E50="","",VLOOKUP('OPĆI DIO'!$C$1,'OPĆI DIO'!$N$4:$W$137,10,FALSE))</f>
        <v/>
      </c>
      <c r="B50" s="37" t="str">
        <f>IF(E50="","",VLOOKUP('OPĆI DIO'!$C$1,'OPĆI DIO'!$N$4:$W$137,9,FALSE))</f>
        <v/>
      </c>
      <c r="C50" s="78" t="str">
        <f t="shared" si="3"/>
        <v/>
      </c>
      <c r="D50" s="36" t="str">
        <f t="shared" si="4"/>
        <v/>
      </c>
      <c r="E50" s="44"/>
      <c r="F50" s="81" t="str">
        <f t="shared" si="5"/>
        <v/>
      </c>
      <c r="G50" s="76"/>
      <c r="H50" s="76"/>
      <c r="I50" s="76"/>
      <c r="J50" s="44"/>
      <c r="K50" t="str">
        <f>IF(E50="","",'OPĆI DIO'!$C$1)</f>
        <v/>
      </c>
      <c r="L50" t="str">
        <f t="shared" si="6"/>
        <v/>
      </c>
      <c r="M5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7" t="str">
        <f>IF(E51="","",VLOOKUP('OPĆI DIO'!$C$1,'OPĆI DIO'!$N$4:$W$137,10,FALSE))</f>
        <v/>
      </c>
      <c r="B51" s="37" t="str">
        <f>IF(E51="","",VLOOKUP('OPĆI DIO'!$C$1,'OPĆI DIO'!$N$4:$W$137,9,FALSE))</f>
        <v/>
      </c>
      <c r="C51" s="78" t="str">
        <f t="shared" si="3"/>
        <v/>
      </c>
      <c r="D51" s="36" t="str">
        <f t="shared" si="4"/>
        <v/>
      </c>
      <c r="E51" s="44"/>
      <c r="F51" s="81" t="str">
        <f t="shared" si="5"/>
        <v/>
      </c>
      <c r="G51" s="76"/>
      <c r="H51" s="76"/>
      <c r="I51" s="76"/>
      <c r="J51" s="44"/>
      <c r="K51" t="str">
        <f>IF(E51="","",'OPĆI DIO'!$C$1)</f>
        <v/>
      </c>
      <c r="L51" t="str">
        <f t="shared" si="6"/>
        <v/>
      </c>
      <c r="M51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7" t="str">
        <f>IF(E52="","",VLOOKUP('OPĆI DIO'!$C$1,'OPĆI DIO'!$N$4:$W$137,10,FALSE))</f>
        <v/>
      </c>
      <c r="B52" s="37" t="str">
        <f>IF(E52="","",VLOOKUP('OPĆI DIO'!$C$1,'OPĆI DIO'!$N$4:$W$137,9,FALSE))</f>
        <v/>
      </c>
      <c r="C52" s="78" t="str">
        <f t="shared" si="3"/>
        <v/>
      </c>
      <c r="D52" s="36" t="str">
        <f t="shared" si="4"/>
        <v/>
      </c>
      <c r="E52" s="44"/>
      <c r="F52" s="81" t="str">
        <f t="shared" si="5"/>
        <v/>
      </c>
      <c r="G52" s="76"/>
      <c r="H52" s="76"/>
      <c r="I52" s="76"/>
      <c r="J52" s="44"/>
      <c r="K52" t="str">
        <f>IF(E52="","",'OPĆI DIO'!$C$1)</f>
        <v/>
      </c>
      <c r="L52" t="str">
        <f t="shared" si="6"/>
        <v/>
      </c>
      <c r="M52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7" t="str">
        <f>IF(E53="","",VLOOKUP('OPĆI DIO'!$C$1,'OPĆI DIO'!$N$4:$W$137,10,FALSE))</f>
        <v/>
      </c>
      <c r="B53" s="37" t="str">
        <f>IF(E53="","",VLOOKUP('OPĆI DIO'!$C$1,'OPĆI DIO'!$N$4:$W$137,9,FALSE))</f>
        <v/>
      </c>
      <c r="C53" s="78" t="str">
        <f t="shared" si="3"/>
        <v/>
      </c>
      <c r="D53" s="36" t="str">
        <f t="shared" si="4"/>
        <v/>
      </c>
      <c r="E53" s="44"/>
      <c r="F53" s="81" t="str">
        <f t="shared" si="5"/>
        <v/>
      </c>
      <c r="G53" s="76"/>
      <c r="H53" s="76"/>
      <c r="I53" s="76"/>
      <c r="J53" s="44"/>
      <c r="K53" t="str">
        <f>IF(E53="","",'OPĆI DIO'!$C$1)</f>
        <v/>
      </c>
      <c r="L53" t="str">
        <f t="shared" si="6"/>
        <v/>
      </c>
      <c r="M53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7" t="str">
        <f>IF(E54="","",VLOOKUP('OPĆI DIO'!$C$1,'OPĆI DIO'!$N$4:$W$137,10,FALSE))</f>
        <v/>
      </c>
      <c r="B54" s="37" t="str">
        <f>IF(E54="","",VLOOKUP('OPĆI DIO'!$C$1,'OPĆI DIO'!$N$4:$W$137,9,FALSE))</f>
        <v/>
      </c>
      <c r="C54" s="78" t="str">
        <f t="shared" si="3"/>
        <v/>
      </c>
      <c r="D54" s="36" t="str">
        <f t="shared" si="4"/>
        <v/>
      </c>
      <c r="E54" s="44"/>
      <c r="F54" s="81" t="str">
        <f t="shared" si="5"/>
        <v/>
      </c>
      <c r="G54" s="76"/>
      <c r="H54" s="76"/>
      <c r="I54" s="76"/>
      <c r="J54" s="44"/>
      <c r="K54" t="str">
        <f>IF(E54="","",'OPĆI DIO'!$C$1)</f>
        <v/>
      </c>
      <c r="L54" t="str">
        <f t="shared" si="6"/>
        <v/>
      </c>
      <c r="M54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7" t="str">
        <f>IF(E55="","",VLOOKUP('OPĆI DIO'!$C$1,'OPĆI DIO'!$N$4:$W$137,10,FALSE))</f>
        <v/>
      </c>
      <c r="B55" s="37" t="str">
        <f>IF(E55="","",VLOOKUP('OPĆI DIO'!$C$1,'OPĆI DIO'!$N$4:$W$137,9,FALSE))</f>
        <v/>
      </c>
      <c r="C55" s="78" t="str">
        <f t="shared" si="3"/>
        <v/>
      </c>
      <c r="D55" s="36" t="str">
        <f t="shared" si="4"/>
        <v/>
      </c>
      <c r="E55" s="44"/>
      <c r="F55" s="81" t="str">
        <f t="shared" si="5"/>
        <v/>
      </c>
      <c r="G55" s="76"/>
      <c r="H55" s="76"/>
      <c r="I55" s="76"/>
      <c r="J55" s="44"/>
      <c r="K55" t="str">
        <f>IF(E55="","",'OPĆI DIO'!$C$1)</f>
        <v/>
      </c>
      <c r="L55" t="str">
        <f t="shared" si="6"/>
        <v/>
      </c>
      <c r="M55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7" t="str">
        <f>IF(E56="","",VLOOKUP('OPĆI DIO'!$C$1,'OPĆI DIO'!$N$4:$W$137,10,FALSE))</f>
        <v/>
      </c>
      <c r="B56" s="37" t="str">
        <f>IF(E56="","",VLOOKUP('OPĆI DIO'!$C$1,'OPĆI DIO'!$N$4:$W$137,9,FALSE))</f>
        <v/>
      </c>
      <c r="C56" s="78" t="str">
        <f t="shared" si="3"/>
        <v/>
      </c>
      <c r="D56" s="36" t="str">
        <f t="shared" si="4"/>
        <v/>
      </c>
      <c r="E56" s="44"/>
      <c r="F56" s="81" t="str">
        <f t="shared" si="5"/>
        <v/>
      </c>
      <c r="G56" s="76"/>
      <c r="H56" s="76"/>
      <c r="I56" s="76"/>
      <c r="J56" s="44"/>
      <c r="K56" t="str">
        <f>IF(E56="","",'OPĆI DIO'!$C$1)</f>
        <v/>
      </c>
      <c r="L56" t="str">
        <f t="shared" si="6"/>
        <v/>
      </c>
      <c r="M56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7" t="str">
        <f>IF(E57="","",VLOOKUP('OPĆI DIO'!$C$1,'OPĆI DIO'!$N$4:$W$137,10,FALSE))</f>
        <v/>
      </c>
      <c r="B57" s="37" t="str">
        <f>IF(E57="","",VLOOKUP('OPĆI DIO'!$C$1,'OPĆI DIO'!$N$4:$W$137,9,FALSE))</f>
        <v/>
      </c>
      <c r="C57" s="78" t="str">
        <f t="shared" si="3"/>
        <v/>
      </c>
      <c r="D57" s="36" t="str">
        <f t="shared" si="4"/>
        <v/>
      </c>
      <c r="E57" s="44"/>
      <c r="F57" s="81" t="str">
        <f t="shared" si="5"/>
        <v/>
      </c>
      <c r="G57" s="76"/>
      <c r="H57" s="76"/>
      <c r="I57" s="76"/>
      <c r="J57" s="44"/>
      <c r="K57" t="str">
        <f>IF(E57="","",'OPĆI DIO'!$C$1)</f>
        <v/>
      </c>
      <c r="L57" t="str">
        <f t="shared" si="6"/>
        <v/>
      </c>
      <c r="M57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7" t="str">
        <f>IF(E58="","",VLOOKUP('OPĆI DIO'!$C$1,'OPĆI DIO'!$N$4:$W$137,10,FALSE))</f>
        <v/>
      </c>
      <c r="B58" s="37" t="str">
        <f>IF(E58="","",VLOOKUP('OPĆI DIO'!$C$1,'OPĆI DIO'!$N$4:$W$137,9,FALSE))</f>
        <v/>
      </c>
      <c r="C58" s="78" t="str">
        <f t="shared" si="3"/>
        <v/>
      </c>
      <c r="D58" s="36" t="str">
        <f t="shared" si="4"/>
        <v/>
      </c>
      <c r="E58" s="44"/>
      <c r="F58" s="81" t="str">
        <f t="shared" si="5"/>
        <v/>
      </c>
      <c r="G58" s="76"/>
      <c r="H58" s="76"/>
      <c r="I58" s="76"/>
      <c r="J58" s="44"/>
      <c r="K58" t="str">
        <f>IF(E58="","",'OPĆI DIO'!$C$1)</f>
        <v/>
      </c>
      <c r="L58" t="str">
        <f t="shared" si="6"/>
        <v/>
      </c>
      <c r="M58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7" t="str">
        <f>IF(E59="","",VLOOKUP('OPĆI DIO'!$C$1,'OPĆI DIO'!$N$4:$W$137,10,FALSE))</f>
        <v/>
      </c>
      <c r="B59" s="37" t="str">
        <f>IF(E59="","",VLOOKUP('OPĆI DIO'!$C$1,'OPĆI DIO'!$N$4:$W$137,9,FALSE))</f>
        <v/>
      </c>
      <c r="C59" s="78" t="str">
        <f t="shared" si="3"/>
        <v/>
      </c>
      <c r="D59" s="36" t="str">
        <f t="shared" si="4"/>
        <v/>
      </c>
      <c r="E59" s="44"/>
      <c r="F59" s="81" t="str">
        <f t="shared" si="5"/>
        <v/>
      </c>
      <c r="G59" s="76"/>
      <c r="H59" s="76"/>
      <c r="I59" s="76"/>
      <c r="J59" s="44"/>
      <c r="K59" t="str">
        <f>IF(E59="","",'OPĆI DIO'!$C$1)</f>
        <v/>
      </c>
      <c r="L59" t="str">
        <f t="shared" si="6"/>
        <v/>
      </c>
      <c r="M59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7" t="str">
        <f>IF(E60="","",VLOOKUP('OPĆI DIO'!$C$1,'OPĆI DIO'!$N$4:$W$137,10,FALSE))</f>
        <v/>
      </c>
      <c r="B60" s="37" t="str">
        <f>IF(E60="","",VLOOKUP('OPĆI DIO'!$C$1,'OPĆI DIO'!$N$4:$W$137,9,FALSE))</f>
        <v/>
      </c>
      <c r="C60" s="78" t="str">
        <f t="shared" si="3"/>
        <v/>
      </c>
      <c r="D60" s="36" t="str">
        <f t="shared" si="4"/>
        <v/>
      </c>
      <c r="E60" s="44"/>
      <c r="F60" s="81" t="str">
        <f t="shared" si="5"/>
        <v/>
      </c>
      <c r="G60" s="76"/>
      <c r="H60" s="76"/>
      <c r="I60" s="76"/>
      <c r="J60" s="44"/>
      <c r="K60" t="str">
        <f>IF(E60="","",'OPĆI DIO'!$C$1)</f>
        <v/>
      </c>
      <c r="L60" t="str">
        <f t="shared" si="6"/>
        <v/>
      </c>
      <c r="M6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7" t="str">
        <f>IF(E61="","",VLOOKUP('OPĆI DIO'!$C$1,'OPĆI DIO'!$N$4:$W$137,10,FALSE))</f>
        <v/>
      </c>
      <c r="B61" s="37" t="str">
        <f>IF(E61="","",VLOOKUP('OPĆI DIO'!$C$1,'OPĆI DIO'!$N$4:$W$137,9,FALSE))</f>
        <v/>
      </c>
      <c r="C61" s="78" t="str">
        <f t="shared" si="3"/>
        <v/>
      </c>
      <c r="D61" s="36" t="str">
        <f t="shared" si="4"/>
        <v/>
      </c>
      <c r="E61" s="44"/>
      <c r="F61" s="81" t="str">
        <f t="shared" si="5"/>
        <v/>
      </c>
      <c r="G61" s="76"/>
      <c r="H61" s="76"/>
      <c r="I61" s="76"/>
      <c r="J61" s="44"/>
      <c r="K61" t="str">
        <f>IF(E61="","",'OPĆI DIO'!$C$1)</f>
        <v/>
      </c>
      <c r="L61" t="str">
        <f t="shared" si="6"/>
        <v/>
      </c>
      <c r="M61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7" t="str">
        <f>IF(E62="","",VLOOKUP('OPĆI DIO'!$C$1,'OPĆI DIO'!$N$4:$W$137,10,FALSE))</f>
        <v/>
      </c>
      <c r="B62" s="37" t="str">
        <f>IF(E62="","",VLOOKUP('OPĆI DIO'!$C$1,'OPĆI DIO'!$N$4:$W$137,9,FALSE))</f>
        <v/>
      </c>
      <c r="C62" s="78" t="str">
        <f t="shared" si="3"/>
        <v/>
      </c>
      <c r="D62" s="36" t="str">
        <f t="shared" si="4"/>
        <v/>
      </c>
      <c r="E62" s="44"/>
      <c r="F62" s="81" t="str">
        <f t="shared" si="5"/>
        <v/>
      </c>
      <c r="G62" s="76"/>
      <c r="H62" s="76"/>
      <c r="I62" s="76"/>
      <c r="J62" s="44"/>
      <c r="K62" t="str">
        <f>IF(E62="","",'OPĆI DIO'!$C$1)</f>
        <v/>
      </c>
      <c r="L62" t="str">
        <f t="shared" si="6"/>
        <v/>
      </c>
      <c r="M62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7" t="str">
        <f>IF(E63="","",VLOOKUP('OPĆI DIO'!$C$1,'OPĆI DIO'!$N$4:$W$137,10,FALSE))</f>
        <v/>
      </c>
      <c r="B63" s="37" t="str">
        <f>IF(E63="","",VLOOKUP('OPĆI DIO'!$C$1,'OPĆI DIO'!$N$4:$W$137,9,FALSE))</f>
        <v/>
      </c>
      <c r="C63" s="78" t="str">
        <f t="shared" si="3"/>
        <v/>
      </c>
      <c r="D63" s="36" t="str">
        <f t="shared" si="4"/>
        <v/>
      </c>
      <c r="E63" s="44"/>
      <c r="F63" s="81" t="str">
        <f t="shared" si="5"/>
        <v/>
      </c>
      <c r="G63" s="76"/>
      <c r="H63" s="76"/>
      <c r="I63" s="76"/>
      <c r="J63" s="44"/>
      <c r="K63" t="str">
        <f>IF(E63="","",'OPĆI DIO'!$C$1)</f>
        <v/>
      </c>
      <c r="L63" t="str">
        <f t="shared" si="6"/>
        <v/>
      </c>
      <c r="M63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7" t="str">
        <f>IF(E64="","",VLOOKUP('OPĆI DIO'!$C$1,'OPĆI DIO'!$N$4:$W$137,10,FALSE))</f>
        <v/>
      </c>
      <c r="B64" s="37" t="str">
        <f>IF(E64="","",VLOOKUP('OPĆI DIO'!$C$1,'OPĆI DIO'!$N$4:$W$137,9,FALSE))</f>
        <v/>
      </c>
      <c r="C64" s="78" t="str">
        <f t="shared" si="3"/>
        <v/>
      </c>
      <c r="D64" s="36" t="str">
        <f t="shared" si="4"/>
        <v/>
      </c>
      <c r="E64" s="44"/>
      <c r="F64" s="81" t="str">
        <f t="shared" si="5"/>
        <v/>
      </c>
      <c r="G64" s="76"/>
      <c r="H64" s="76"/>
      <c r="I64" s="76"/>
      <c r="J64" s="44"/>
      <c r="K64" t="str">
        <f>IF(E64="","",'OPĆI DIO'!$C$1)</f>
        <v/>
      </c>
      <c r="L64" t="str">
        <f t="shared" si="6"/>
        <v/>
      </c>
      <c r="M64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7" t="str">
        <f>IF(E65="","",VLOOKUP('OPĆI DIO'!$C$1,'OPĆI DIO'!$N$4:$W$137,10,FALSE))</f>
        <v/>
      </c>
      <c r="B65" s="37" t="str">
        <f>IF(E65="","",VLOOKUP('OPĆI DIO'!$C$1,'OPĆI DIO'!$N$4:$W$137,9,FALSE))</f>
        <v/>
      </c>
      <c r="C65" s="78" t="str">
        <f t="shared" si="3"/>
        <v/>
      </c>
      <c r="D65" s="36" t="str">
        <f t="shared" si="4"/>
        <v/>
      </c>
      <c r="E65" s="44"/>
      <c r="F65" s="81" t="str">
        <f t="shared" si="5"/>
        <v/>
      </c>
      <c r="G65" s="76"/>
      <c r="H65" s="76"/>
      <c r="I65" s="76"/>
      <c r="J65" s="44"/>
      <c r="K65" t="str">
        <f>IF(E65="","",'OPĆI DIO'!$C$1)</f>
        <v/>
      </c>
      <c r="L65" t="str">
        <f t="shared" si="6"/>
        <v/>
      </c>
      <c r="M65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7" t="str">
        <f>IF(E66="","",VLOOKUP('OPĆI DIO'!$C$1,'OPĆI DIO'!$N$4:$W$137,10,FALSE))</f>
        <v/>
      </c>
      <c r="B66" s="37" t="str">
        <f>IF(E66="","",VLOOKUP('OPĆI DIO'!$C$1,'OPĆI DIO'!$N$4:$W$137,9,FALSE))</f>
        <v/>
      </c>
      <c r="C66" s="78" t="str">
        <f t="shared" si="3"/>
        <v/>
      </c>
      <c r="D66" s="36" t="str">
        <f t="shared" si="4"/>
        <v/>
      </c>
      <c r="E66" s="44"/>
      <c r="F66" s="81" t="str">
        <f t="shared" si="5"/>
        <v/>
      </c>
      <c r="G66" s="76"/>
      <c r="H66" s="76"/>
      <c r="I66" s="76"/>
      <c r="J66" s="44"/>
      <c r="K66" t="str">
        <f>IF(E66="","",'OPĆI DIO'!$C$1)</f>
        <v/>
      </c>
      <c r="L66" t="str">
        <f t="shared" si="6"/>
        <v/>
      </c>
      <c r="M66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7" t="str">
        <f>IF(E67="","",VLOOKUP('OPĆI DIO'!$C$1,'OPĆI DIO'!$N$4:$W$137,10,FALSE))</f>
        <v/>
      </c>
      <c r="B67" s="37" t="str">
        <f>IF(E67="","",VLOOKUP('OPĆI DIO'!$C$1,'OPĆI DIO'!$N$4:$W$137,9,FALSE))</f>
        <v/>
      </c>
      <c r="C67" s="78" t="str">
        <f t="shared" ref="C67:C130" si="8">IFERROR(VLOOKUP(E67,$R$6:$U$113,3,FALSE),"")</f>
        <v/>
      </c>
      <c r="D67" s="36" t="str">
        <f t="shared" ref="D67:D130" si="9">IFERROR(VLOOKUP(E67,$R$6:$U$113,4,FALSE),"")</f>
        <v/>
      </c>
      <c r="E67" s="44"/>
      <c r="F67" s="81" t="str">
        <f t="shared" ref="F67:F130" si="10">IFERROR(VLOOKUP(E67,$R$6:$U$113,2,FALSE),"")</f>
        <v/>
      </c>
      <c r="G67" s="76"/>
      <c r="H67" s="76"/>
      <c r="I67" s="76"/>
      <c r="J67" s="44"/>
      <c r="K67" t="str">
        <f>IF(E67="","",'OPĆI DIO'!$C$1)</f>
        <v/>
      </c>
      <c r="L67" t="str">
        <f t="shared" si="6"/>
        <v/>
      </c>
      <c r="M67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7" t="str">
        <f>IF(E68="","",VLOOKUP('OPĆI DIO'!$C$1,'OPĆI DIO'!$N$4:$W$137,10,FALSE))</f>
        <v/>
      </c>
      <c r="B68" s="37" t="str">
        <f>IF(E68="","",VLOOKUP('OPĆI DIO'!$C$1,'OPĆI DIO'!$N$4:$W$137,9,FALSE))</f>
        <v/>
      </c>
      <c r="C68" s="78" t="str">
        <f t="shared" si="8"/>
        <v/>
      </c>
      <c r="D68" s="36" t="str">
        <f t="shared" si="9"/>
        <v/>
      </c>
      <c r="E68" s="44"/>
      <c r="F68" s="81" t="str">
        <f t="shared" si="10"/>
        <v/>
      </c>
      <c r="G68" s="76"/>
      <c r="H68" s="76"/>
      <c r="I68" s="76"/>
      <c r="J68" s="44"/>
      <c r="K68" t="str">
        <f>IF(E68="","",'OPĆI DIO'!$C$1)</f>
        <v/>
      </c>
      <c r="L68" t="str">
        <f t="shared" ref="L68:L131" si="11">LEFT(E68,2)</f>
        <v/>
      </c>
      <c r="M68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7"/>
      <c r="B69" s="37"/>
      <c r="C69" s="78"/>
      <c r="D69" s="36"/>
      <c r="E69" s="44"/>
      <c r="F69" s="81"/>
      <c r="G69" s="76"/>
      <c r="H69" s="76"/>
      <c r="I69" s="76"/>
      <c r="J69" s="44"/>
      <c r="K69" t="str">
        <f>IF(E69="","",'OPĆI DIO'!$C$1)</f>
        <v/>
      </c>
      <c r="L69" t="str">
        <f t="shared" si="11"/>
        <v/>
      </c>
      <c r="M69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7" t="str">
        <f>IF(E70="","",VLOOKUP('OPĆI DIO'!$C$1,'OPĆI DIO'!$N$4:$W$137,10,FALSE))</f>
        <v/>
      </c>
      <c r="B70" s="37" t="str">
        <f>IF(E70="","",VLOOKUP('OPĆI DIO'!$C$1,'OPĆI DIO'!$N$4:$W$137,9,FALSE))</f>
        <v/>
      </c>
      <c r="C70" s="78" t="str">
        <f t="shared" si="8"/>
        <v/>
      </c>
      <c r="D70" s="36" t="str">
        <f t="shared" si="9"/>
        <v/>
      </c>
      <c r="E70" s="44"/>
      <c r="F70" s="81" t="str">
        <f t="shared" si="10"/>
        <v/>
      </c>
      <c r="G70" s="76"/>
      <c r="H70" s="76"/>
      <c r="I70" s="76"/>
      <c r="J70" s="44"/>
      <c r="K70" t="str">
        <f>IF(E70="","",'OPĆI DIO'!$C$1)</f>
        <v/>
      </c>
      <c r="L70" t="str">
        <f t="shared" si="11"/>
        <v/>
      </c>
      <c r="M7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7" t="str">
        <f>IF(E71="","",VLOOKUP('OPĆI DIO'!$C$1,'OPĆI DIO'!$N$4:$W$137,10,FALSE))</f>
        <v/>
      </c>
      <c r="B71" s="37" t="str">
        <f>IF(E71="","",VLOOKUP('OPĆI DIO'!$C$1,'OPĆI DIO'!$N$4:$W$137,9,FALSE))</f>
        <v/>
      </c>
      <c r="C71" s="78" t="str">
        <f t="shared" si="8"/>
        <v/>
      </c>
      <c r="D71" s="36" t="str">
        <f t="shared" si="9"/>
        <v/>
      </c>
      <c r="E71" s="44"/>
      <c r="F71" s="81" t="str">
        <f t="shared" si="10"/>
        <v/>
      </c>
      <c r="G71" s="76"/>
      <c r="H71" s="76"/>
      <c r="I71" s="76"/>
      <c r="J71" s="44"/>
      <c r="K71" t="str">
        <f>IF(E71="","",'OPĆI DIO'!$C$1)</f>
        <v/>
      </c>
      <c r="L71" t="str">
        <f t="shared" si="11"/>
        <v/>
      </c>
      <c r="M71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7" t="str">
        <f>IF(E72="","",VLOOKUP('OPĆI DIO'!$C$1,'OPĆI DIO'!$N$4:$W$137,10,FALSE))</f>
        <v/>
      </c>
      <c r="B72" s="37" t="str">
        <f>IF(E72="","",VLOOKUP('OPĆI DIO'!$C$1,'OPĆI DIO'!$N$4:$W$137,9,FALSE))</f>
        <v/>
      </c>
      <c r="C72" s="78" t="str">
        <f t="shared" si="8"/>
        <v/>
      </c>
      <c r="D72" s="36" t="str">
        <f t="shared" si="9"/>
        <v/>
      </c>
      <c r="E72" s="44"/>
      <c r="F72" s="81" t="str">
        <f t="shared" si="10"/>
        <v/>
      </c>
      <c r="G72" s="76"/>
      <c r="H72" s="76"/>
      <c r="I72" s="76"/>
      <c r="J72" s="44"/>
      <c r="K72" t="str">
        <f>IF(E72="","",'OPĆI DIO'!$C$1)</f>
        <v/>
      </c>
      <c r="L72" t="str">
        <f t="shared" si="11"/>
        <v/>
      </c>
      <c r="M72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7" t="str">
        <f>IF(E73="","",VLOOKUP('OPĆI DIO'!$C$1,'OPĆI DIO'!$N$4:$W$137,10,FALSE))</f>
        <v/>
      </c>
      <c r="B73" s="37" t="str">
        <f>IF(E73="","",VLOOKUP('OPĆI DIO'!$C$1,'OPĆI DIO'!$N$4:$W$137,9,FALSE))</f>
        <v/>
      </c>
      <c r="C73" s="78" t="str">
        <f t="shared" si="8"/>
        <v/>
      </c>
      <c r="D73" s="36" t="str">
        <f t="shared" si="9"/>
        <v/>
      </c>
      <c r="E73" s="44"/>
      <c r="F73" s="81" t="str">
        <f t="shared" si="10"/>
        <v/>
      </c>
      <c r="G73" s="76"/>
      <c r="H73" s="76"/>
      <c r="I73" s="76"/>
      <c r="J73" s="44"/>
      <c r="K73" t="str">
        <f>IF(E73="","",'OPĆI DIO'!$C$1)</f>
        <v/>
      </c>
      <c r="L73" t="str">
        <f t="shared" si="11"/>
        <v/>
      </c>
      <c r="M73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7" t="str">
        <f>IF(E74="","",VLOOKUP('OPĆI DIO'!$C$1,'OPĆI DIO'!$N$4:$W$137,10,FALSE))</f>
        <v/>
      </c>
      <c r="B74" s="37" t="str">
        <f>IF(E74="","",VLOOKUP('OPĆI DIO'!$C$1,'OPĆI DIO'!$N$4:$W$137,9,FALSE))</f>
        <v/>
      </c>
      <c r="C74" s="78" t="str">
        <f t="shared" si="8"/>
        <v/>
      </c>
      <c r="D74" s="36" t="str">
        <f t="shared" si="9"/>
        <v/>
      </c>
      <c r="E74" s="44"/>
      <c r="F74" s="81" t="str">
        <f t="shared" si="10"/>
        <v/>
      </c>
      <c r="G74" s="76"/>
      <c r="H74" s="76"/>
      <c r="I74" s="76"/>
      <c r="J74" s="44"/>
      <c r="K74" t="str">
        <f>IF(E74="","",'OPĆI DIO'!$C$1)</f>
        <v/>
      </c>
      <c r="L74" t="str">
        <f t="shared" si="11"/>
        <v/>
      </c>
      <c r="M74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7" t="str">
        <f>IF(E75="","",VLOOKUP('OPĆI DIO'!$C$1,'OPĆI DIO'!$N$4:$W$137,10,FALSE))</f>
        <v/>
      </c>
      <c r="B75" s="37" t="str">
        <f>IF(E75="","",VLOOKUP('OPĆI DIO'!$C$1,'OPĆI DIO'!$N$4:$W$137,9,FALSE))</f>
        <v/>
      </c>
      <c r="C75" s="78" t="str">
        <f t="shared" si="8"/>
        <v/>
      </c>
      <c r="D75" s="36" t="str">
        <f t="shared" si="9"/>
        <v/>
      </c>
      <c r="E75" s="44"/>
      <c r="F75" s="81" t="str">
        <f t="shared" si="10"/>
        <v/>
      </c>
      <c r="G75" s="76"/>
      <c r="H75" s="76"/>
      <c r="I75" s="76"/>
      <c r="J75" s="44"/>
      <c r="K75" t="str">
        <f>IF(E75="","",'OPĆI DIO'!$C$1)</f>
        <v/>
      </c>
      <c r="L75" t="str">
        <f t="shared" si="11"/>
        <v/>
      </c>
      <c r="M75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7" t="str">
        <f>IF(E76="","",VLOOKUP('OPĆI DIO'!$C$1,'OPĆI DIO'!$N$4:$W$137,10,FALSE))</f>
        <v/>
      </c>
      <c r="B76" s="37" t="str">
        <f>IF(E76="","",VLOOKUP('OPĆI DIO'!$C$1,'OPĆI DIO'!$N$4:$W$137,9,FALSE))</f>
        <v/>
      </c>
      <c r="C76" s="78" t="str">
        <f t="shared" si="8"/>
        <v/>
      </c>
      <c r="D76" s="36" t="str">
        <f t="shared" si="9"/>
        <v/>
      </c>
      <c r="E76" s="44"/>
      <c r="F76" s="81" t="str">
        <f t="shared" si="10"/>
        <v/>
      </c>
      <c r="G76" s="76"/>
      <c r="H76" s="76"/>
      <c r="I76" s="76"/>
      <c r="J76" s="44"/>
      <c r="K76" t="str">
        <f>IF(E76="","",'OPĆI DIO'!$C$1)</f>
        <v/>
      </c>
      <c r="L76" t="str">
        <f t="shared" si="11"/>
        <v/>
      </c>
      <c r="M76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7" t="str">
        <f>IF(E77="","",VLOOKUP('OPĆI DIO'!$C$1,'OPĆI DIO'!$N$4:$W$137,10,FALSE))</f>
        <v/>
      </c>
      <c r="B77" s="37" t="str">
        <f>IF(E77="","",VLOOKUP('OPĆI DIO'!$C$1,'OPĆI DIO'!$N$4:$W$137,9,FALSE))</f>
        <v/>
      </c>
      <c r="C77" s="78" t="str">
        <f t="shared" si="8"/>
        <v/>
      </c>
      <c r="D77" s="36" t="str">
        <f t="shared" si="9"/>
        <v/>
      </c>
      <c r="E77" s="44"/>
      <c r="F77" s="81" t="str">
        <f t="shared" si="10"/>
        <v/>
      </c>
      <c r="G77" s="76"/>
      <c r="H77" s="76"/>
      <c r="I77" s="76"/>
      <c r="J77" s="44"/>
      <c r="K77" t="str">
        <f>IF(E77="","",'OPĆI DIO'!$C$1)</f>
        <v/>
      </c>
      <c r="L77" t="str">
        <f t="shared" si="11"/>
        <v/>
      </c>
      <c r="M77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7" t="str">
        <f>IF(E78="","",VLOOKUP('OPĆI DIO'!$C$1,'OPĆI DIO'!$N$4:$W$137,10,FALSE))</f>
        <v/>
      </c>
      <c r="B78" s="37" t="str">
        <f>IF(E78="","",VLOOKUP('OPĆI DIO'!$C$1,'OPĆI DIO'!$N$4:$W$137,9,FALSE))</f>
        <v/>
      </c>
      <c r="C78" s="78" t="str">
        <f t="shared" si="8"/>
        <v/>
      </c>
      <c r="D78" s="36" t="str">
        <f t="shared" si="9"/>
        <v/>
      </c>
      <c r="E78" s="44"/>
      <c r="F78" s="81" t="str">
        <f t="shared" si="10"/>
        <v/>
      </c>
      <c r="G78" s="76"/>
      <c r="H78" s="76"/>
      <c r="I78" s="76"/>
      <c r="J78" s="44"/>
      <c r="K78" t="str">
        <f>IF(E78="","",'OPĆI DIO'!$C$1)</f>
        <v/>
      </c>
      <c r="L78" t="str">
        <f t="shared" si="11"/>
        <v/>
      </c>
      <c r="M78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7" t="str">
        <f>IF(E79="","",VLOOKUP('OPĆI DIO'!$C$1,'OPĆI DIO'!$N$4:$W$137,10,FALSE))</f>
        <v/>
      </c>
      <c r="B79" s="37" t="str">
        <f>IF(E79="","",VLOOKUP('OPĆI DIO'!$C$1,'OPĆI DIO'!$N$4:$W$137,9,FALSE))</f>
        <v/>
      </c>
      <c r="C79" s="78" t="str">
        <f t="shared" si="8"/>
        <v/>
      </c>
      <c r="D79" s="36" t="str">
        <f t="shared" si="9"/>
        <v/>
      </c>
      <c r="E79" s="44"/>
      <c r="F79" s="81" t="str">
        <f t="shared" si="10"/>
        <v/>
      </c>
      <c r="G79" s="76"/>
      <c r="H79" s="76"/>
      <c r="I79" s="76"/>
      <c r="J79" s="44"/>
      <c r="K79" t="str">
        <f>IF(E79="","",'OPĆI DIO'!$C$1)</f>
        <v/>
      </c>
      <c r="L79" t="str">
        <f t="shared" si="11"/>
        <v/>
      </c>
      <c r="M79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7" t="str">
        <f>IF(E80="","",VLOOKUP('OPĆI DIO'!$C$1,'OPĆI DIO'!$N$4:$W$137,10,FALSE))</f>
        <v/>
      </c>
      <c r="B80" s="37" t="str">
        <f>IF(E80="","",VLOOKUP('OPĆI DIO'!$C$1,'OPĆI DIO'!$N$4:$W$137,9,FALSE))</f>
        <v/>
      </c>
      <c r="C80" s="78" t="str">
        <f t="shared" si="8"/>
        <v/>
      </c>
      <c r="D80" s="36" t="str">
        <f t="shared" si="9"/>
        <v/>
      </c>
      <c r="E80" s="44"/>
      <c r="F80" s="81" t="str">
        <f t="shared" si="10"/>
        <v/>
      </c>
      <c r="G80" s="76"/>
      <c r="H80" s="76"/>
      <c r="I80" s="76"/>
      <c r="J80" s="44"/>
      <c r="K80" t="str">
        <f>IF(E80="","",'OPĆI DIO'!$C$1)</f>
        <v/>
      </c>
      <c r="L80" t="str">
        <f t="shared" si="11"/>
        <v/>
      </c>
      <c r="M8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7" t="str">
        <f>IF(E81="","",VLOOKUP('OPĆI DIO'!$C$1,'OPĆI DIO'!$N$4:$W$137,10,FALSE))</f>
        <v/>
      </c>
      <c r="B81" s="37" t="str">
        <f>IF(E81="","",VLOOKUP('OPĆI DIO'!$C$1,'OPĆI DIO'!$N$4:$W$137,9,FALSE))</f>
        <v/>
      </c>
      <c r="C81" s="78" t="str">
        <f t="shared" si="8"/>
        <v/>
      </c>
      <c r="D81" s="36" t="str">
        <f t="shared" si="9"/>
        <v/>
      </c>
      <c r="E81" s="44"/>
      <c r="F81" s="81" t="str">
        <f t="shared" si="10"/>
        <v/>
      </c>
      <c r="G81" s="76"/>
      <c r="H81" s="76"/>
      <c r="I81" s="76"/>
      <c r="J81" s="44"/>
      <c r="K81" t="str">
        <f>IF(E81="","",'OPĆI DIO'!$C$1)</f>
        <v/>
      </c>
      <c r="L81" t="str">
        <f t="shared" si="11"/>
        <v/>
      </c>
      <c r="M81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7" t="str">
        <f>IF(E82="","",VLOOKUP('OPĆI DIO'!$C$1,'OPĆI DIO'!$N$4:$W$137,10,FALSE))</f>
        <v/>
      </c>
      <c r="B82" s="37" t="str">
        <f>IF(E82="","",VLOOKUP('OPĆI DIO'!$C$1,'OPĆI DIO'!$N$4:$W$137,9,FALSE))</f>
        <v/>
      </c>
      <c r="C82" s="78" t="str">
        <f t="shared" si="8"/>
        <v/>
      </c>
      <c r="D82" s="36" t="str">
        <f t="shared" si="9"/>
        <v/>
      </c>
      <c r="E82" s="44"/>
      <c r="F82" s="81" t="str">
        <f t="shared" si="10"/>
        <v/>
      </c>
      <c r="G82" s="76"/>
      <c r="H82" s="76"/>
      <c r="I82" s="76"/>
      <c r="J82" s="44"/>
      <c r="K82" t="str">
        <f>IF(E82="","",'OPĆI DIO'!$C$1)</f>
        <v/>
      </c>
      <c r="L82" t="str">
        <f t="shared" si="11"/>
        <v/>
      </c>
      <c r="M82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7" t="str">
        <f>IF(E83="","",VLOOKUP('OPĆI DIO'!$C$1,'OPĆI DIO'!$N$4:$W$137,10,FALSE))</f>
        <v/>
      </c>
      <c r="B83" s="37" t="str">
        <f>IF(E83="","",VLOOKUP('OPĆI DIO'!$C$1,'OPĆI DIO'!$N$4:$W$137,9,FALSE))</f>
        <v/>
      </c>
      <c r="C83" s="78" t="str">
        <f t="shared" si="8"/>
        <v/>
      </c>
      <c r="D83" s="36" t="str">
        <f t="shared" si="9"/>
        <v/>
      </c>
      <c r="E83" s="44"/>
      <c r="F83" s="81" t="str">
        <f t="shared" si="10"/>
        <v/>
      </c>
      <c r="G83" s="76"/>
      <c r="H83" s="76"/>
      <c r="I83" s="76"/>
      <c r="J83" s="44"/>
      <c r="K83" t="str">
        <f>IF(E83="","",'OPĆI DIO'!$C$1)</f>
        <v/>
      </c>
      <c r="L83" t="str">
        <f t="shared" si="11"/>
        <v/>
      </c>
      <c r="M83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7" t="str">
        <f>IF(E84="","",VLOOKUP('OPĆI DIO'!$C$1,'OPĆI DIO'!$N$4:$W$137,10,FALSE))</f>
        <v/>
      </c>
      <c r="B84" s="37" t="str">
        <f>IF(E84="","",VLOOKUP('OPĆI DIO'!$C$1,'OPĆI DIO'!$N$4:$W$137,9,FALSE))</f>
        <v/>
      </c>
      <c r="C84" s="78" t="str">
        <f t="shared" si="8"/>
        <v/>
      </c>
      <c r="D84" s="36" t="str">
        <f t="shared" si="9"/>
        <v/>
      </c>
      <c r="E84" s="44"/>
      <c r="F84" s="81" t="str">
        <f t="shared" si="10"/>
        <v/>
      </c>
      <c r="G84" s="76"/>
      <c r="H84" s="76"/>
      <c r="I84" s="76"/>
      <c r="J84" s="44"/>
      <c r="K84" t="str">
        <f>IF(E84="","",'OPĆI DIO'!$C$1)</f>
        <v/>
      </c>
      <c r="L84" t="str">
        <f t="shared" si="11"/>
        <v/>
      </c>
      <c r="M84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7" t="str">
        <f>IF(E85="","",VLOOKUP('OPĆI DIO'!$C$1,'OPĆI DIO'!$N$4:$W$137,10,FALSE))</f>
        <v/>
      </c>
      <c r="B85" s="37" t="str">
        <f>IF(E85="","",VLOOKUP('OPĆI DIO'!$C$1,'OPĆI DIO'!$N$4:$W$137,9,FALSE))</f>
        <v/>
      </c>
      <c r="C85" s="78" t="str">
        <f t="shared" si="8"/>
        <v/>
      </c>
      <c r="D85" s="36" t="str">
        <f t="shared" si="9"/>
        <v/>
      </c>
      <c r="E85" s="44"/>
      <c r="F85" s="81" t="str">
        <f t="shared" si="10"/>
        <v/>
      </c>
      <c r="G85" s="76"/>
      <c r="H85" s="76"/>
      <c r="I85" s="76"/>
      <c r="J85" s="44"/>
      <c r="K85" t="str">
        <f>IF(E85="","",'OPĆI DIO'!$C$1)</f>
        <v/>
      </c>
      <c r="L85" t="str">
        <f t="shared" si="11"/>
        <v/>
      </c>
      <c r="M85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7" t="str">
        <f>IF(E86="","",VLOOKUP('OPĆI DIO'!$C$1,'OPĆI DIO'!$N$4:$W$137,10,FALSE))</f>
        <v/>
      </c>
      <c r="B86" s="37" t="str">
        <f>IF(E86="","",VLOOKUP('OPĆI DIO'!$C$1,'OPĆI DIO'!$N$4:$W$137,9,FALSE))</f>
        <v/>
      </c>
      <c r="C86" s="78" t="str">
        <f t="shared" si="8"/>
        <v/>
      </c>
      <c r="D86" s="36" t="str">
        <f t="shared" si="9"/>
        <v/>
      </c>
      <c r="E86" s="44"/>
      <c r="F86" s="81" t="str">
        <f t="shared" si="10"/>
        <v/>
      </c>
      <c r="G86" s="76"/>
      <c r="H86" s="76"/>
      <c r="I86" s="76"/>
      <c r="J86" s="44"/>
      <c r="K86" t="str">
        <f>IF(E86="","",'OPĆI DIO'!$C$1)</f>
        <v/>
      </c>
      <c r="L86" t="str">
        <f t="shared" si="11"/>
        <v/>
      </c>
      <c r="M86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7" t="str">
        <f>IF(E87="","",VLOOKUP('OPĆI DIO'!$C$1,'OPĆI DIO'!$N$4:$W$137,10,FALSE))</f>
        <v/>
      </c>
      <c r="B87" s="37" t="str">
        <f>IF(E87="","",VLOOKUP('OPĆI DIO'!$C$1,'OPĆI DIO'!$N$4:$W$137,9,FALSE))</f>
        <v/>
      </c>
      <c r="C87" s="78" t="str">
        <f t="shared" si="8"/>
        <v/>
      </c>
      <c r="D87" s="36" t="str">
        <f t="shared" si="9"/>
        <v/>
      </c>
      <c r="E87" s="44"/>
      <c r="F87" s="81" t="str">
        <f t="shared" si="10"/>
        <v/>
      </c>
      <c r="G87" s="76"/>
      <c r="H87" s="76"/>
      <c r="I87" s="76"/>
      <c r="J87" s="44"/>
      <c r="K87" t="str">
        <f>IF(E87="","",'OPĆI DIO'!$C$1)</f>
        <v/>
      </c>
      <c r="L87" t="str">
        <f t="shared" si="11"/>
        <v/>
      </c>
      <c r="M87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7" t="str">
        <f>IF(E88="","",VLOOKUP('OPĆI DIO'!$C$1,'OPĆI DIO'!$N$4:$W$137,10,FALSE))</f>
        <v/>
      </c>
      <c r="B88" s="37" t="str">
        <f>IF(E88="","",VLOOKUP('OPĆI DIO'!$C$1,'OPĆI DIO'!$N$4:$W$137,9,FALSE))</f>
        <v/>
      </c>
      <c r="C88" s="78" t="str">
        <f t="shared" si="8"/>
        <v/>
      </c>
      <c r="D88" s="36" t="str">
        <f t="shared" si="9"/>
        <v/>
      </c>
      <c r="E88" s="44"/>
      <c r="F88" s="81" t="str">
        <f t="shared" si="10"/>
        <v/>
      </c>
      <c r="G88" s="76"/>
      <c r="H88" s="76"/>
      <c r="I88" s="76"/>
      <c r="J88" s="44"/>
      <c r="K88" t="str">
        <f>IF(E88="","",'OPĆI DIO'!$C$1)</f>
        <v/>
      </c>
      <c r="L88" t="str">
        <f t="shared" si="11"/>
        <v/>
      </c>
      <c r="M88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7" t="str">
        <f>IF(E89="","",VLOOKUP('OPĆI DIO'!$C$1,'OPĆI DIO'!$N$4:$W$137,10,FALSE))</f>
        <v/>
      </c>
      <c r="B89" s="37" t="str">
        <f>IF(E89="","",VLOOKUP('OPĆI DIO'!$C$1,'OPĆI DIO'!$N$4:$W$137,9,FALSE))</f>
        <v/>
      </c>
      <c r="C89" s="78" t="str">
        <f t="shared" si="8"/>
        <v/>
      </c>
      <c r="D89" s="36" t="str">
        <f t="shared" si="9"/>
        <v/>
      </c>
      <c r="E89" s="44"/>
      <c r="F89" s="81" t="str">
        <f t="shared" si="10"/>
        <v/>
      </c>
      <c r="G89" s="76"/>
      <c r="H89" s="76"/>
      <c r="I89" s="76"/>
      <c r="J89" s="44"/>
      <c r="K89" t="str">
        <f>IF(E89="","",'OPĆI DIO'!$C$1)</f>
        <v/>
      </c>
      <c r="L89" t="str">
        <f t="shared" si="11"/>
        <v/>
      </c>
      <c r="M89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7" t="str">
        <f>IF(E90="","",VLOOKUP('OPĆI DIO'!$C$1,'OPĆI DIO'!$N$4:$W$137,10,FALSE))</f>
        <v/>
      </c>
      <c r="B90" s="37" t="str">
        <f>IF(E90="","",VLOOKUP('OPĆI DIO'!$C$1,'OPĆI DIO'!$N$4:$W$137,9,FALSE))</f>
        <v/>
      </c>
      <c r="C90" s="78" t="str">
        <f t="shared" si="8"/>
        <v/>
      </c>
      <c r="D90" s="36" t="str">
        <f t="shared" si="9"/>
        <v/>
      </c>
      <c r="E90" s="44"/>
      <c r="F90" s="81" t="str">
        <f t="shared" si="10"/>
        <v/>
      </c>
      <c r="G90" s="76"/>
      <c r="H90" s="76"/>
      <c r="I90" s="76"/>
      <c r="J90" s="44"/>
      <c r="K90" t="str">
        <f>IF(E90="","",'OPĆI DIO'!$C$1)</f>
        <v/>
      </c>
      <c r="L90" t="str">
        <f t="shared" si="11"/>
        <v/>
      </c>
      <c r="M9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7" t="str">
        <f>IF(E91="","",VLOOKUP('OPĆI DIO'!$C$1,'OPĆI DIO'!$N$4:$W$137,10,FALSE))</f>
        <v/>
      </c>
      <c r="B91" s="37" t="str">
        <f>IF(E91="","",VLOOKUP('OPĆI DIO'!$C$1,'OPĆI DIO'!$N$4:$W$137,9,FALSE))</f>
        <v/>
      </c>
      <c r="C91" s="78" t="str">
        <f t="shared" si="8"/>
        <v/>
      </c>
      <c r="D91" s="36" t="str">
        <f t="shared" si="9"/>
        <v/>
      </c>
      <c r="E91" s="44"/>
      <c r="F91" s="81" t="str">
        <f t="shared" si="10"/>
        <v/>
      </c>
      <c r="G91" s="76"/>
      <c r="H91" s="76"/>
      <c r="I91" s="76"/>
      <c r="J91" s="44"/>
      <c r="K91" t="str">
        <f>IF(E91="","",'OPĆI DIO'!$C$1)</f>
        <v/>
      </c>
      <c r="L91" t="str">
        <f t="shared" si="11"/>
        <v/>
      </c>
      <c r="M91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7" t="str">
        <f>IF(E92="","",VLOOKUP('OPĆI DIO'!$C$1,'OPĆI DIO'!$N$4:$W$137,10,FALSE))</f>
        <v/>
      </c>
      <c r="B92" s="37" t="str">
        <f>IF(E92="","",VLOOKUP('OPĆI DIO'!$C$1,'OPĆI DIO'!$N$4:$W$137,9,FALSE))</f>
        <v/>
      </c>
      <c r="C92" s="78" t="str">
        <f t="shared" si="8"/>
        <v/>
      </c>
      <c r="D92" s="36" t="str">
        <f t="shared" si="9"/>
        <v/>
      </c>
      <c r="E92" s="44"/>
      <c r="F92" s="81" t="str">
        <f t="shared" si="10"/>
        <v/>
      </c>
      <c r="G92" s="76"/>
      <c r="H92" s="76"/>
      <c r="I92" s="76"/>
      <c r="J92" s="44"/>
      <c r="K92" t="str">
        <f>IF(E92="","",'OPĆI DIO'!$C$1)</f>
        <v/>
      </c>
      <c r="L92" t="str">
        <f t="shared" si="11"/>
        <v/>
      </c>
      <c r="M92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7" t="str">
        <f>IF(E93="","",VLOOKUP('OPĆI DIO'!$C$1,'OPĆI DIO'!$N$4:$W$137,10,FALSE))</f>
        <v/>
      </c>
      <c r="B93" s="37" t="str">
        <f>IF(E93="","",VLOOKUP('OPĆI DIO'!$C$1,'OPĆI DIO'!$N$4:$W$137,9,FALSE))</f>
        <v/>
      </c>
      <c r="C93" s="78" t="str">
        <f t="shared" si="8"/>
        <v/>
      </c>
      <c r="D93" s="36" t="str">
        <f t="shared" si="9"/>
        <v/>
      </c>
      <c r="E93" s="44"/>
      <c r="F93" s="81" t="str">
        <f t="shared" si="10"/>
        <v/>
      </c>
      <c r="G93" s="76"/>
      <c r="H93" s="76"/>
      <c r="I93" s="76"/>
      <c r="J93" s="44"/>
      <c r="K93" t="str">
        <f>IF(E93="","",'OPĆI DIO'!$C$1)</f>
        <v/>
      </c>
      <c r="L93" t="str">
        <f t="shared" si="11"/>
        <v/>
      </c>
      <c r="M93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7" t="str">
        <f>IF(E94="","",VLOOKUP('OPĆI DIO'!$C$1,'OPĆI DIO'!$N$4:$W$137,10,FALSE))</f>
        <v/>
      </c>
      <c r="B94" s="37" t="str">
        <f>IF(E94="","",VLOOKUP('OPĆI DIO'!$C$1,'OPĆI DIO'!$N$4:$W$137,9,FALSE))</f>
        <v/>
      </c>
      <c r="C94" s="78" t="str">
        <f t="shared" si="8"/>
        <v/>
      </c>
      <c r="D94" s="36" t="str">
        <f t="shared" si="9"/>
        <v/>
      </c>
      <c r="E94" s="44"/>
      <c r="F94" s="81" t="str">
        <f t="shared" si="10"/>
        <v/>
      </c>
      <c r="G94" s="76"/>
      <c r="H94" s="76"/>
      <c r="I94" s="76"/>
      <c r="J94" s="44"/>
      <c r="K94" t="str">
        <f>IF(E94="","",'OPĆI DIO'!$C$1)</f>
        <v/>
      </c>
      <c r="L94" t="str">
        <f t="shared" si="11"/>
        <v/>
      </c>
      <c r="M94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7" t="str">
        <f>IF(E95="","",VLOOKUP('OPĆI DIO'!$C$1,'OPĆI DIO'!$N$4:$W$137,10,FALSE))</f>
        <v/>
      </c>
      <c r="B95" s="37" t="str">
        <f>IF(E95="","",VLOOKUP('OPĆI DIO'!$C$1,'OPĆI DIO'!$N$4:$W$137,9,FALSE))</f>
        <v/>
      </c>
      <c r="C95" s="78" t="str">
        <f t="shared" si="8"/>
        <v/>
      </c>
      <c r="D95" s="36" t="str">
        <f t="shared" si="9"/>
        <v/>
      </c>
      <c r="E95" s="44"/>
      <c r="F95" s="81" t="str">
        <f t="shared" si="10"/>
        <v/>
      </c>
      <c r="G95" s="76"/>
      <c r="H95" s="76"/>
      <c r="I95" s="76"/>
      <c r="J95" s="44"/>
      <c r="K95" t="str">
        <f>IF(E95="","",'OPĆI DIO'!$C$1)</f>
        <v/>
      </c>
      <c r="L95" t="str">
        <f t="shared" si="11"/>
        <v/>
      </c>
      <c r="M95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7" t="str">
        <f>IF(E96="","",VLOOKUP('OPĆI DIO'!$C$1,'OPĆI DIO'!$N$4:$W$137,10,FALSE))</f>
        <v/>
      </c>
      <c r="B96" s="37" t="str">
        <f>IF(E96="","",VLOOKUP('OPĆI DIO'!$C$1,'OPĆI DIO'!$N$4:$W$137,9,FALSE))</f>
        <v/>
      </c>
      <c r="C96" s="78" t="str">
        <f t="shared" si="8"/>
        <v/>
      </c>
      <c r="D96" s="36" t="str">
        <f t="shared" si="9"/>
        <v/>
      </c>
      <c r="E96" s="44"/>
      <c r="F96" s="81" t="str">
        <f t="shared" si="10"/>
        <v/>
      </c>
      <c r="G96" s="76"/>
      <c r="H96" s="76"/>
      <c r="I96" s="76"/>
      <c r="J96" s="44"/>
      <c r="K96" t="str">
        <f>IF(E96="","",'OPĆI DIO'!$C$1)</f>
        <v/>
      </c>
      <c r="L96" t="str">
        <f t="shared" si="11"/>
        <v/>
      </c>
      <c r="M96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7" t="str">
        <f>IF(E97="","",VLOOKUP('OPĆI DIO'!$C$1,'OPĆI DIO'!$N$4:$W$137,10,FALSE))</f>
        <v/>
      </c>
      <c r="B97" s="37" t="str">
        <f>IF(E97="","",VLOOKUP('OPĆI DIO'!$C$1,'OPĆI DIO'!$N$4:$W$137,9,FALSE))</f>
        <v/>
      </c>
      <c r="C97" s="78" t="str">
        <f t="shared" si="8"/>
        <v/>
      </c>
      <c r="D97" s="36" t="str">
        <f t="shared" si="9"/>
        <v/>
      </c>
      <c r="E97" s="44"/>
      <c r="F97" s="81" t="str">
        <f t="shared" si="10"/>
        <v/>
      </c>
      <c r="G97" s="76"/>
      <c r="H97" s="76"/>
      <c r="I97" s="76"/>
      <c r="J97" s="44"/>
      <c r="K97" t="str">
        <f>IF(E97="","",'OPĆI DIO'!$C$1)</f>
        <v/>
      </c>
      <c r="L97" t="str">
        <f t="shared" si="11"/>
        <v/>
      </c>
      <c r="M97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7" t="str">
        <f>IF(E98="","",VLOOKUP('OPĆI DIO'!$C$1,'OPĆI DIO'!$N$4:$W$137,10,FALSE))</f>
        <v/>
      </c>
      <c r="B98" s="37" t="str">
        <f>IF(E98="","",VLOOKUP('OPĆI DIO'!$C$1,'OPĆI DIO'!$N$4:$W$137,9,FALSE))</f>
        <v/>
      </c>
      <c r="C98" s="78" t="str">
        <f t="shared" si="8"/>
        <v/>
      </c>
      <c r="D98" s="36" t="str">
        <f t="shared" si="9"/>
        <v/>
      </c>
      <c r="E98" s="44"/>
      <c r="F98" s="81" t="str">
        <f t="shared" si="10"/>
        <v/>
      </c>
      <c r="G98" s="76"/>
      <c r="H98" s="76"/>
      <c r="I98" s="76"/>
      <c r="J98" s="44"/>
      <c r="K98" t="str">
        <f>IF(E98="","",'OPĆI DIO'!$C$1)</f>
        <v/>
      </c>
      <c r="L98" t="str">
        <f t="shared" si="11"/>
        <v/>
      </c>
      <c r="M98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7" t="str">
        <f>IF(E99="","",VLOOKUP('OPĆI DIO'!$C$1,'OPĆI DIO'!$N$4:$W$137,10,FALSE))</f>
        <v/>
      </c>
      <c r="B99" s="37" t="str">
        <f>IF(E99="","",VLOOKUP('OPĆI DIO'!$C$1,'OPĆI DIO'!$N$4:$W$137,9,FALSE))</f>
        <v/>
      </c>
      <c r="C99" s="78" t="str">
        <f t="shared" si="8"/>
        <v/>
      </c>
      <c r="D99" s="36" t="str">
        <f t="shared" si="9"/>
        <v/>
      </c>
      <c r="E99" s="44"/>
      <c r="F99" s="81" t="str">
        <f t="shared" si="10"/>
        <v/>
      </c>
      <c r="G99" s="76"/>
      <c r="H99" s="76"/>
      <c r="I99" s="76"/>
      <c r="J99" s="44"/>
      <c r="K99" t="str">
        <f>IF(E99="","",'OPĆI DIO'!$C$1)</f>
        <v/>
      </c>
      <c r="L99" t="str">
        <f t="shared" si="11"/>
        <v/>
      </c>
      <c r="M99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7" t="str">
        <f>IF(E100="","",VLOOKUP('OPĆI DIO'!$C$1,'OPĆI DIO'!$N$4:$W$137,10,FALSE))</f>
        <v/>
      </c>
      <c r="B100" s="37" t="str">
        <f>IF(E100="","",VLOOKUP('OPĆI DIO'!$C$1,'OPĆI DIO'!$N$4:$W$137,9,FALSE))</f>
        <v/>
      </c>
      <c r="C100" s="78" t="str">
        <f t="shared" si="8"/>
        <v/>
      </c>
      <c r="D100" s="36" t="str">
        <f t="shared" si="9"/>
        <v/>
      </c>
      <c r="E100" s="44"/>
      <c r="F100" s="81" t="str">
        <f t="shared" si="10"/>
        <v/>
      </c>
      <c r="G100" s="76"/>
      <c r="H100" s="76"/>
      <c r="I100" s="76"/>
      <c r="J100" s="44"/>
      <c r="K100" t="str">
        <f>IF(E100="","",'OPĆI DIO'!$C$1)</f>
        <v/>
      </c>
      <c r="L100" t="str">
        <f t="shared" si="11"/>
        <v/>
      </c>
      <c r="M10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7" t="str">
        <f>IF(E101="","",VLOOKUP('OPĆI DIO'!$C$1,'OPĆI DIO'!$N$4:$W$137,10,FALSE))</f>
        <v/>
      </c>
      <c r="B101" s="37" t="str">
        <f>IF(E101="","",VLOOKUP('OPĆI DIO'!$C$1,'OPĆI DIO'!$N$4:$W$137,9,FALSE))</f>
        <v/>
      </c>
      <c r="C101" s="78" t="str">
        <f t="shared" si="8"/>
        <v/>
      </c>
      <c r="D101" s="36" t="str">
        <f t="shared" si="9"/>
        <v/>
      </c>
      <c r="E101" s="44"/>
      <c r="F101" s="81" t="str">
        <f t="shared" si="10"/>
        <v/>
      </c>
      <c r="G101" s="76"/>
      <c r="H101" s="76"/>
      <c r="I101" s="76"/>
      <c r="J101" s="44"/>
      <c r="K101" t="str">
        <f>IF(E101="","",'OPĆI DIO'!$C$1)</f>
        <v/>
      </c>
      <c r="L101" t="str">
        <f t="shared" si="11"/>
        <v/>
      </c>
      <c r="M101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7" t="str">
        <f>IF(E102="","",VLOOKUP('OPĆI DIO'!$C$1,'OPĆI DIO'!$N$4:$W$137,10,FALSE))</f>
        <v/>
      </c>
      <c r="B102" s="37" t="str">
        <f>IF(E102="","",VLOOKUP('OPĆI DIO'!$C$1,'OPĆI DIO'!$N$4:$W$137,9,FALSE))</f>
        <v/>
      </c>
      <c r="C102" s="78" t="str">
        <f t="shared" si="8"/>
        <v/>
      </c>
      <c r="D102" s="36" t="str">
        <f t="shared" si="9"/>
        <v/>
      </c>
      <c r="E102" s="44"/>
      <c r="F102" s="81" t="str">
        <f t="shared" si="10"/>
        <v/>
      </c>
      <c r="G102" s="76"/>
      <c r="H102" s="76"/>
      <c r="I102" s="76"/>
      <c r="J102" s="44"/>
      <c r="K102" t="str">
        <f>IF(E102="","",'OPĆI DIO'!$C$1)</f>
        <v/>
      </c>
      <c r="L102" t="str">
        <f t="shared" si="11"/>
        <v/>
      </c>
      <c r="M102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7" t="str">
        <f>IF(E103="","",VLOOKUP('OPĆI DIO'!$C$1,'OPĆI DIO'!$N$4:$W$137,10,FALSE))</f>
        <v/>
      </c>
      <c r="B103" s="37" t="str">
        <f>IF(E103="","",VLOOKUP('OPĆI DIO'!$C$1,'OPĆI DIO'!$N$4:$W$137,9,FALSE))</f>
        <v/>
      </c>
      <c r="C103" s="78" t="str">
        <f t="shared" si="8"/>
        <v/>
      </c>
      <c r="D103" s="36" t="str">
        <f t="shared" si="9"/>
        <v/>
      </c>
      <c r="E103" s="44"/>
      <c r="F103" s="81" t="str">
        <f t="shared" si="10"/>
        <v/>
      </c>
      <c r="G103" s="76"/>
      <c r="H103" s="76"/>
      <c r="I103" s="76"/>
      <c r="J103" s="44"/>
      <c r="K103" t="str">
        <f>IF(E103="","",'OPĆI DIO'!$C$1)</f>
        <v/>
      </c>
      <c r="L103" t="str">
        <f t="shared" si="11"/>
        <v/>
      </c>
      <c r="M103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7" t="str">
        <f>IF(E104="","",VLOOKUP('OPĆI DIO'!$C$1,'OPĆI DIO'!$N$4:$W$137,10,FALSE))</f>
        <v/>
      </c>
      <c r="B104" s="37" t="str">
        <f>IF(E104="","",VLOOKUP('OPĆI DIO'!$C$1,'OPĆI DIO'!$N$4:$W$137,9,FALSE))</f>
        <v/>
      </c>
      <c r="C104" s="78" t="str">
        <f t="shared" si="8"/>
        <v/>
      </c>
      <c r="D104" s="36" t="str">
        <f t="shared" si="9"/>
        <v/>
      </c>
      <c r="E104" s="44"/>
      <c r="F104" s="81" t="str">
        <f t="shared" si="10"/>
        <v/>
      </c>
      <c r="G104" s="76"/>
      <c r="H104" s="76"/>
      <c r="I104" s="76"/>
      <c r="J104" s="44"/>
      <c r="K104" t="str">
        <f>IF(E104="","",'OPĆI DIO'!$C$1)</f>
        <v/>
      </c>
      <c r="L104" t="str">
        <f t="shared" si="11"/>
        <v/>
      </c>
      <c r="M104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7" t="str">
        <f>IF(E105="","",VLOOKUP('OPĆI DIO'!$C$1,'OPĆI DIO'!$N$4:$W$137,10,FALSE))</f>
        <v/>
      </c>
      <c r="B105" s="37" t="str">
        <f>IF(E105="","",VLOOKUP('OPĆI DIO'!$C$1,'OPĆI DIO'!$N$4:$W$137,9,FALSE))</f>
        <v/>
      </c>
      <c r="C105" s="78" t="str">
        <f t="shared" si="8"/>
        <v/>
      </c>
      <c r="D105" s="36" t="str">
        <f t="shared" si="9"/>
        <v/>
      </c>
      <c r="E105" s="44"/>
      <c r="F105" s="81" t="str">
        <f t="shared" si="10"/>
        <v/>
      </c>
      <c r="G105" s="76"/>
      <c r="H105" s="76"/>
      <c r="I105" s="76"/>
      <c r="J105" s="44"/>
      <c r="K105" t="str">
        <f>IF(E105="","",'OPĆI DIO'!$C$1)</f>
        <v/>
      </c>
      <c r="L105" t="str">
        <f t="shared" si="11"/>
        <v/>
      </c>
      <c r="M105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7" t="str">
        <f>IF(E106="","",VLOOKUP('OPĆI DIO'!$C$1,'OPĆI DIO'!$N$4:$W$137,10,FALSE))</f>
        <v/>
      </c>
      <c r="B106" s="37" t="str">
        <f>IF(E106="","",VLOOKUP('OPĆI DIO'!$C$1,'OPĆI DIO'!$N$4:$W$137,9,FALSE))</f>
        <v/>
      </c>
      <c r="C106" s="78" t="str">
        <f t="shared" si="8"/>
        <v/>
      </c>
      <c r="D106" s="36" t="str">
        <f t="shared" si="9"/>
        <v/>
      </c>
      <c r="E106" s="44"/>
      <c r="F106" s="81" t="str">
        <f t="shared" si="10"/>
        <v/>
      </c>
      <c r="G106" s="76"/>
      <c r="H106" s="76"/>
      <c r="I106" s="76"/>
      <c r="J106" s="44"/>
      <c r="K106" t="str">
        <f>IF(E106="","",'OPĆI DIO'!$C$1)</f>
        <v/>
      </c>
      <c r="L106" t="str">
        <f t="shared" si="11"/>
        <v/>
      </c>
      <c r="M106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7" t="str">
        <f>IF(E107="","",VLOOKUP('OPĆI DIO'!$C$1,'OPĆI DIO'!$N$4:$W$137,10,FALSE))</f>
        <v/>
      </c>
      <c r="B107" s="37" t="str">
        <f>IF(E107="","",VLOOKUP('OPĆI DIO'!$C$1,'OPĆI DIO'!$N$4:$W$137,9,FALSE))</f>
        <v/>
      </c>
      <c r="C107" s="78" t="str">
        <f t="shared" si="8"/>
        <v/>
      </c>
      <c r="D107" s="36" t="str">
        <f t="shared" si="9"/>
        <v/>
      </c>
      <c r="E107" s="44"/>
      <c r="F107" s="81" t="str">
        <f t="shared" si="10"/>
        <v/>
      </c>
      <c r="G107" s="76"/>
      <c r="H107" s="76"/>
      <c r="I107" s="76"/>
      <c r="J107" s="44"/>
      <c r="K107" t="str">
        <f>IF(E107="","",'OPĆI DIO'!$C$1)</f>
        <v/>
      </c>
      <c r="L107" t="str">
        <f t="shared" si="11"/>
        <v/>
      </c>
      <c r="M107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7" t="str">
        <f>IF(E108="","",VLOOKUP('OPĆI DIO'!$C$1,'OPĆI DIO'!$N$4:$W$137,10,FALSE))</f>
        <v/>
      </c>
      <c r="B108" s="37" t="str">
        <f>IF(E108="","",VLOOKUP('OPĆI DIO'!$C$1,'OPĆI DIO'!$N$4:$W$137,9,FALSE))</f>
        <v/>
      </c>
      <c r="C108" s="78" t="str">
        <f t="shared" si="8"/>
        <v/>
      </c>
      <c r="D108" s="36" t="str">
        <f t="shared" si="9"/>
        <v/>
      </c>
      <c r="E108" s="44"/>
      <c r="F108" s="81" t="str">
        <f t="shared" si="10"/>
        <v/>
      </c>
      <c r="G108" s="76"/>
      <c r="H108" s="76"/>
      <c r="I108" s="76"/>
      <c r="J108" s="44"/>
      <c r="K108" t="str">
        <f>IF(E108="","",'OPĆI DIO'!$C$1)</f>
        <v/>
      </c>
      <c r="L108" t="str">
        <f t="shared" si="11"/>
        <v/>
      </c>
      <c r="M108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7" t="str">
        <f>IF(E109="","",VLOOKUP('OPĆI DIO'!$C$1,'OPĆI DIO'!$N$4:$W$137,10,FALSE))</f>
        <v/>
      </c>
      <c r="B109" s="37" t="str">
        <f>IF(E109="","",VLOOKUP('OPĆI DIO'!$C$1,'OPĆI DIO'!$N$4:$W$137,9,FALSE))</f>
        <v/>
      </c>
      <c r="C109" s="78" t="str">
        <f t="shared" si="8"/>
        <v/>
      </c>
      <c r="D109" s="36" t="str">
        <f t="shared" si="9"/>
        <v/>
      </c>
      <c r="E109" s="44"/>
      <c r="F109" s="81" t="str">
        <f t="shared" si="10"/>
        <v/>
      </c>
      <c r="G109" s="76"/>
      <c r="H109" s="76"/>
      <c r="I109" s="76"/>
      <c r="J109" s="44"/>
      <c r="K109" t="str">
        <f>IF(E109="","",'OPĆI DIO'!$C$1)</f>
        <v/>
      </c>
      <c r="L109" t="str">
        <f t="shared" si="11"/>
        <v/>
      </c>
      <c r="M109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7" t="str">
        <f>IF(E110="","",VLOOKUP('OPĆI DIO'!$C$1,'OPĆI DIO'!$N$4:$W$137,10,FALSE))</f>
        <v/>
      </c>
      <c r="B110" s="37" t="str">
        <f>IF(E110="","",VLOOKUP('OPĆI DIO'!$C$1,'OPĆI DIO'!$N$4:$W$137,9,FALSE))</f>
        <v/>
      </c>
      <c r="C110" s="78" t="str">
        <f t="shared" si="8"/>
        <v/>
      </c>
      <c r="D110" s="36" t="str">
        <f t="shared" si="9"/>
        <v/>
      </c>
      <c r="E110" s="44"/>
      <c r="F110" s="81" t="str">
        <f t="shared" si="10"/>
        <v/>
      </c>
      <c r="G110" s="76"/>
      <c r="H110" s="76"/>
      <c r="I110" s="76"/>
      <c r="J110" s="44"/>
      <c r="K110" t="str">
        <f>IF(E110="","",'OPĆI DIO'!$C$1)</f>
        <v/>
      </c>
      <c r="L110" t="str">
        <f t="shared" si="11"/>
        <v/>
      </c>
      <c r="M11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7" t="str">
        <f>IF(E111="","",VLOOKUP('OPĆI DIO'!$C$1,'OPĆI DIO'!$N$4:$W$137,10,FALSE))</f>
        <v/>
      </c>
      <c r="B111" s="37" t="str">
        <f>IF(E111="","",VLOOKUP('OPĆI DIO'!$C$1,'OPĆI DIO'!$N$4:$W$137,9,FALSE))</f>
        <v/>
      </c>
      <c r="C111" s="78" t="str">
        <f t="shared" si="8"/>
        <v/>
      </c>
      <c r="D111" s="36" t="str">
        <f t="shared" si="9"/>
        <v/>
      </c>
      <c r="E111" s="44"/>
      <c r="F111" s="81" t="str">
        <f t="shared" si="10"/>
        <v/>
      </c>
      <c r="G111" s="76"/>
      <c r="H111" s="76"/>
      <c r="I111" s="76"/>
      <c r="J111" s="44"/>
      <c r="K111" t="str">
        <f>IF(E111="","",'OPĆI DIO'!$C$1)</f>
        <v/>
      </c>
      <c r="L111" t="str">
        <f t="shared" si="11"/>
        <v/>
      </c>
      <c r="M111" t="str">
        <f t="shared" si="12"/>
        <v/>
      </c>
      <c r="R111" s="126">
        <v>841320150</v>
      </c>
      <c r="S111" s="126" t="s">
        <v>2331</v>
      </c>
      <c r="T111" s="126">
        <v>81</v>
      </c>
      <c r="U111" s="126" t="s">
        <v>1255</v>
      </c>
      <c r="V111" s="93">
        <v>841</v>
      </c>
      <c r="W111" s="93">
        <v>84</v>
      </c>
    </row>
    <row r="112" spans="1:23">
      <c r="A112" s="37" t="str">
        <f>IF(E112="","",VLOOKUP('OPĆI DIO'!$C$1,'OPĆI DIO'!$N$4:$W$137,10,FALSE))</f>
        <v/>
      </c>
      <c r="B112" s="37" t="str">
        <f>IF(E112="","",VLOOKUP('OPĆI DIO'!$C$1,'OPĆI DIO'!$N$4:$W$137,9,FALSE))</f>
        <v/>
      </c>
      <c r="C112" s="78" t="str">
        <f t="shared" si="8"/>
        <v/>
      </c>
      <c r="D112" s="36" t="str">
        <f t="shared" si="9"/>
        <v/>
      </c>
      <c r="E112" s="44"/>
      <c r="F112" s="81" t="str">
        <f t="shared" si="10"/>
        <v/>
      </c>
      <c r="G112" s="76"/>
      <c r="H112" s="76"/>
      <c r="I112" s="76"/>
      <c r="J112" s="44"/>
      <c r="K112" t="str">
        <f>IF(E112="","",'OPĆI DIO'!$C$1)</f>
        <v/>
      </c>
      <c r="L112" t="str">
        <f t="shared" si="11"/>
        <v/>
      </c>
      <c r="M112" t="str">
        <f t="shared" si="12"/>
        <v/>
      </c>
      <c r="R112" s="126">
        <v>844320000</v>
      </c>
      <c r="S112" s="126" t="s">
        <v>4043</v>
      </c>
      <c r="T112" s="126">
        <v>81</v>
      </c>
      <c r="U112" s="126" t="s">
        <v>1255</v>
      </c>
      <c r="V112" s="93">
        <v>844</v>
      </c>
      <c r="W112" s="93">
        <v>84</v>
      </c>
    </row>
    <row r="113" spans="1:23">
      <c r="A113" s="37" t="str">
        <f>IF(E113="","",VLOOKUP('OPĆI DIO'!$C$1,'OPĆI DIO'!$N$4:$W$137,10,FALSE))</f>
        <v/>
      </c>
      <c r="B113" s="37" t="str">
        <f>IF(E113="","",VLOOKUP('OPĆI DIO'!$C$1,'OPĆI DIO'!$N$4:$W$137,9,FALSE))</f>
        <v/>
      </c>
      <c r="C113" s="78" t="str">
        <f t="shared" si="8"/>
        <v/>
      </c>
      <c r="D113" s="36" t="str">
        <f t="shared" si="9"/>
        <v/>
      </c>
      <c r="E113" s="44"/>
      <c r="F113" s="81" t="str">
        <f t="shared" si="10"/>
        <v/>
      </c>
      <c r="G113" s="76"/>
      <c r="H113" s="76"/>
      <c r="I113" s="76"/>
      <c r="J113" s="44"/>
      <c r="K113" t="str">
        <f>IF(E113="","",'OPĆI DIO'!$C$1)</f>
        <v/>
      </c>
      <c r="L113" t="str">
        <f t="shared" si="11"/>
        <v/>
      </c>
      <c r="M113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7" t="str">
        <f>IF(E114="","",VLOOKUP('OPĆI DIO'!$C$1,'OPĆI DIO'!$N$4:$W$137,10,FALSE))</f>
        <v/>
      </c>
      <c r="B114" s="37" t="str">
        <f>IF(E114="","",VLOOKUP('OPĆI DIO'!$C$1,'OPĆI DIO'!$N$4:$W$137,9,FALSE))</f>
        <v/>
      </c>
      <c r="C114" s="78" t="str">
        <f t="shared" si="8"/>
        <v/>
      </c>
      <c r="D114" s="36" t="str">
        <f t="shared" si="9"/>
        <v/>
      </c>
      <c r="E114" s="44"/>
      <c r="F114" s="81" t="str">
        <f t="shared" si="10"/>
        <v/>
      </c>
      <c r="G114" s="76"/>
      <c r="H114" s="76"/>
      <c r="I114" s="76"/>
      <c r="J114" s="44"/>
      <c r="K114" t="str">
        <f>IF(E114="","",'OPĆI DIO'!$C$1)</f>
        <v/>
      </c>
      <c r="L114" t="str">
        <f t="shared" si="11"/>
        <v/>
      </c>
      <c r="M114" t="str">
        <f t="shared" si="12"/>
        <v/>
      </c>
    </row>
    <row r="115" spans="1:23">
      <c r="A115" s="37" t="str">
        <f>IF(E115="","",VLOOKUP('OPĆI DIO'!$C$1,'OPĆI DIO'!$N$4:$W$137,10,FALSE))</f>
        <v/>
      </c>
      <c r="B115" s="37" t="str">
        <f>IF(E115="","",VLOOKUP('OPĆI DIO'!$C$1,'OPĆI DIO'!$N$4:$W$137,9,FALSE))</f>
        <v/>
      </c>
      <c r="C115" s="78" t="str">
        <f t="shared" si="8"/>
        <v/>
      </c>
      <c r="D115" s="36" t="str">
        <f t="shared" si="9"/>
        <v/>
      </c>
      <c r="E115" s="44"/>
      <c r="F115" s="81" t="str">
        <f t="shared" si="10"/>
        <v/>
      </c>
      <c r="G115" s="76"/>
      <c r="H115" s="76"/>
      <c r="I115" s="76"/>
      <c r="J115" s="44"/>
      <c r="K115" t="str">
        <f>IF(E115="","",'OPĆI DIO'!$C$1)</f>
        <v/>
      </c>
      <c r="L115" t="str">
        <f t="shared" si="11"/>
        <v/>
      </c>
      <c r="M115" t="str">
        <f t="shared" si="12"/>
        <v/>
      </c>
    </row>
    <row r="116" spans="1:23">
      <c r="A116" s="37" t="str">
        <f>IF(E116="","",VLOOKUP('OPĆI DIO'!$C$1,'OPĆI DIO'!$N$4:$W$137,10,FALSE))</f>
        <v/>
      </c>
      <c r="B116" s="37" t="str">
        <f>IF(E116="","",VLOOKUP('OPĆI DIO'!$C$1,'OPĆI DIO'!$N$4:$W$137,9,FALSE))</f>
        <v/>
      </c>
      <c r="C116" s="78" t="str">
        <f t="shared" si="8"/>
        <v/>
      </c>
      <c r="D116" s="36" t="str">
        <f t="shared" si="9"/>
        <v/>
      </c>
      <c r="E116" s="44"/>
      <c r="F116" s="81" t="str">
        <f t="shared" si="10"/>
        <v/>
      </c>
      <c r="G116" s="76"/>
      <c r="H116" s="76"/>
      <c r="I116" s="76"/>
      <c r="J116" s="44"/>
      <c r="K116" t="str">
        <f>IF(E116="","",'OPĆI DIO'!$C$1)</f>
        <v/>
      </c>
      <c r="L116" t="str">
        <f t="shared" si="11"/>
        <v/>
      </c>
      <c r="M116" t="str">
        <f t="shared" si="12"/>
        <v/>
      </c>
    </row>
    <row r="117" spans="1:23">
      <c r="A117" s="37" t="str">
        <f>IF(E117="","",VLOOKUP('OPĆI DIO'!$C$1,'OPĆI DIO'!$N$4:$W$137,10,FALSE))</f>
        <v/>
      </c>
      <c r="B117" s="37" t="str">
        <f>IF(E117="","",VLOOKUP('OPĆI DIO'!$C$1,'OPĆI DIO'!$N$4:$W$137,9,FALSE))</f>
        <v/>
      </c>
      <c r="C117" s="78" t="str">
        <f t="shared" si="8"/>
        <v/>
      </c>
      <c r="D117" s="36" t="str">
        <f t="shared" si="9"/>
        <v/>
      </c>
      <c r="E117" s="44"/>
      <c r="F117" s="81" t="str">
        <f t="shared" si="10"/>
        <v/>
      </c>
      <c r="G117" s="76"/>
      <c r="H117" s="76"/>
      <c r="I117" s="76"/>
      <c r="J117" s="44"/>
      <c r="K117" t="str">
        <f>IF(E117="","",'OPĆI DIO'!$C$1)</f>
        <v/>
      </c>
      <c r="L117" t="str">
        <f t="shared" si="11"/>
        <v/>
      </c>
      <c r="M117" t="str">
        <f t="shared" si="12"/>
        <v/>
      </c>
    </row>
    <row r="118" spans="1:23">
      <c r="A118" s="37" t="str">
        <f>IF(E118="","",VLOOKUP('OPĆI DIO'!$C$1,'OPĆI DIO'!$N$4:$W$137,10,FALSE))</f>
        <v/>
      </c>
      <c r="B118" s="37" t="str">
        <f>IF(E118="","",VLOOKUP('OPĆI DIO'!$C$1,'OPĆI DIO'!$N$4:$W$137,9,FALSE))</f>
        <v/>
      </c>
      <c r="C118" s="78" t="str">
        <f t="shared" si="8"/>
        <v/>
      </c>
      <c r="D118" s="36" t="str">
        <f t="shared" si="9"/>
        <v/>
      </c>
      <c r="E118" s="44"/>
      <c r="F118" s="81" t="str">
        <f t="shared" si="10"/>
        <v/>
      </c>
      <c r="G118" s="76"/>
      <c r="H118" s="76"/>
      <c r="I118" s="76"/>
      <c r="J118" s="44"/>
      <c r="K118" t="str">
        <f>IF(E118="","",'OPĆI DIO'!$C$1)</f>
        <v/>
      </c>
      <c r="L118" t="str">
        <f t="shared" si="11"/>
        <v/>
      </c>
      <c r="M118" t="str">
        <f t="shared" si="12"/>
        <v/>
      </c>
    </row>
    <row r="119" spans="1:23">
      <c r="A119" s="37" t="str">
        <f>IF(E119="","",VLOOKUP('OPĆI DIO'!$C$1,'OPĆI DIO'!$N$4:$W$137,10,FALSE))</f>
        <v/>
      </c>
      <c r="B119" s="37" t="str">
        <f>IF(E119="","",VLOOKUP('OPĆI DIO'!$C$1,'OPĆI DIO'!$N$4:$W$137,9,FALSE))</f>
        <v/>
      </c>
      <c r="C119" s="78" t="str">
        <f t="shared" si="8"/>
        <v/>
      </c>
      <c r="D119" s="36" t="str">
        <f t="shared" si="9"/>
        <v/>
      </c>
      <c r="E119" s="44"/>
      <c r="F119" s="81" t="str">
        <f t="shared" si="10"/>
        <v/>
      </c>
      <c r="G119" s="76"/>
      <c r="H119" s="76"/>
      <c r="I119" s="76"/>
      <c r="J119" s="44"/>
      <c r="K119" t="str">
        <f>IF(E119="","",'OPĆI DIO'!$C$1)</f>
        <v/>
      </c>
      <c r="L119" t="str">
        <f t="shared" si="11"/>
        <v/>
      </c>
      <c r="M119" t="str">
        <f t="shared" si="12"/>
        <v/>
      </c>
    </row>
    <row r="120" spans="1:23">
      <c r="A120" s="37" t="str">
        <f>IF(E120="","",VLOOKUP('OPĆI DIO'!$C$1,'OPĆI DIO'!$N$4:$W$137,10,FALSE))</f>
        <v/>
      </c>
      <c r="B120" s="37" t="str">
        <f>IF(E120="","",VLOOKUP('OPĆI DIO'!$C$1,'OPĆI DIO'!$N$4:$W$137,9,FALSE))</f>
        <v/>
      </c>
      <c r="C120" s="78" t="str">
        <f t="shared" si="8"/>
        <v/>
      </c>
      <c r="D120" s="36" t="str">
        <f t="shared" si="9"/>
        <v/>
      </c>
      <c r="E120" s="44"/>
      <c r="F120" s="81" t="str">
        <f t="shared" si="10"/>
        <v/>
      </c>
      <c r="G120" s="76"/>
      <c r="H120" s="76"/>
      <c r="I120" s="76"/>
      <c r="J120" s="44"/>
      <c r="K120" t="str">
        <f>IF(E120="","",'OPĆI DIO'!$C$1)</f>
        <v/>
      </c>
      <c r="L120" t="str">
        <f t="shared" si="11"/>
        <v/>
      </c>
      <c r="M120" t="str">
        <f t="shared" si="12"/>
        <v/>
      </c>
    </row>
    <row r="121" spans="1:23">
      <c r="A121" s="37" t="str">
        <f>IF(E121="","",VLOOKUP('OPĆI DIO'!$C$1,'OPĆI DIO'!$N$4:$W$137,10,FALSE))</f>
        <v/>
      </c>
      <c r="B121" s="37" t="str">
        <f>IF(E121="","",VLOOKUP('OPĆI DIO'!$C$1,'OPĆI DIO'!$N$4:$W$137,9,FALSE))</f>
        <v/>
      </c>
      <c r="C121" s="78" t="str">
        <f t="shared" si="8"/>
        <v/>
      </c>
      <c r="D121" s="36" t="str">
        <f t="shared" si="9"/>
        <v/>
      </c>
      <c r="E121" s="44"/>
      <c r="F121" s="81" t="str">
        <f t="shared" si="10"/>
        <v/>
      </c>
      <c r="G121" s="76"/>
      <c r="H121" s="76"/>
      <c r="I121" s="76"/>
      <c r="J121" s="44"/>
      <c r="K121" t="str">
        <f>IF(E121="","",'OPĆI DIO'!$C$1)</f>
        <v/>
      </c>
      <c r="L121" t="str">
        <f t="shared" si="11"/>
        <v/>
      </c>
      <c r="M121" t="str">
        <f t="shared" si="12"/>
        <v/>
      </c>
    </row>
    <row r="122" spans="1:23">
      <c r="A122" s="37" t="str">
        <f>IF(E122="","",VLOOKUP('OPĆI DIO'!$C$1,'OPĆI DIO'!$N$4:$W$137,10,FALSE))</f>
        <v/>
      </c>
      <c r="B122" s="37" t="str">
        <f>IF(E122="","",VLOOKUP('OPĆI DIO'!$C$1,'OPĆI DIO'!$N$4:$W$137,9,FALSE))</f>
        <v/>
      </c>
      <c r="C122" s="78" t="str">
        <f t="shared" si="8"/>
        <v/>
      </c>
      <c r="D122" s="36" t="str">
        <f t="shared" si="9"/>
        <v/>
      </c>
      <c r="E122" s="44"/>
      <c r="F122" s="81" t="str">
        <f t="shared" si="10"/>
        <v/>
      </c>
      <c r="G122" s="76"/>
      <c r="H122" s="76"/>
      <c r="I122" s="76"/>
      <c r="J122" s="44"/>
      <c r="K122" t="str">
        <f>IF(E122="","",'OPĆI DIO'!$C$1)</f>
        <v/>
      </c>
      <c r="L122" t="str">
        <f t="shared" si="11"/>
        <v/>
      </c>
      <c r="M122" t="str">
        <f t="shared" si="12"/>
        <v/>
      </c>
    </row>
    <row r="123" spans="1:23">
      <c r="A123" s="37" t="str">
        <f>IF(E123="","",VLOOKUP('OPĆI DIO'!$C$1,'OPĆI DIO'!$N$4:$W$137,10,FALSE))</f>
        <v/>
      </c>
      <c r="B123" s="37" t="str">
        <f>IF(E123="","",VLOOKUP('OPĆI DIO'!$C$1,'OPĆI DIO'!$N$4:$W$137,9,FALSE))</f>
        <v/>
      </c>
      <c r="C123" s="78" t="str">
        <f t="shared" si="8"/>
        <v/>
      </c>
      <c r="D123" s="36" t="str">
        <f t="shared" si="9"/>
        <v/>
      </c>
      <c r="E123" s="44"/>
      <c r="F123" s="81" t="str">
        <f t="shared" si="10"/>
        <v/>
      </c>
      <c r="G123" s="76"/>
      <c r="H123" s="76"/>
      <c r="I123" s="76"/>
      <c r="J123" s="44"/>
      <c r="K123" t="str">
        <f>IF(E123="","",'OPĆI DIO'!$C$1)</f>
        <v/>
      </c>
      <c r="L123" t="str">
        <f t="shared" si="11"/>
        <v/>
      </c>
      <c r="M123" t="str">
        <f t="shared" si="12"/>
        <v/>
      </c>
    </row>
    <row r="124" spans="1:23">
      <c r="A124" s="37" t="str">
        <f>IF(E124="","",VLOOKUP('OPĆI DIO'!$C$1,'OPĆI DIO'!$N$4:$W$137,10,FALSE))</f>
        <v/>
      </c>
      <c r="B124" s="37" t="str">
        <f>IF(E124="","",VLOOKUP('OPĆI DIO'!$C$1,'OPĆI DIO'!$N$4:$W$137,9,FALSE))</f>
        <v/>
      </c>
      <c r="C124" s="78" t="str">
        <f t="shared" si="8"/>
        <v/>
      </c>
      <c r="D124" s="36" t="str">
        <f t="shared" si="9"/>
        <v/>
      </c>
      <c r="E124" s="44"/>
      <c r="F124" s="81" t="str">
        <f t="shared" si="10"/>
        <v/>
      </c>
      <c r="G124" s="76"/>
      <c r="H124" s="76"/>
      <c r="I124" s="76"/>
      <c r="J124" s="44"/>
      <c r="K124" t="str">
        <f>IF(E124="","",'OPĆI DIO'!$C$1)</f>
        <v/>
      </c>
      <c r="L124" t="str">
        <f t="shared" si="11"/>
        <v/>
      </c>
      <c r="M124" t="str">
        <f t="shared" si="12"/>
        <v/>
      </c>
    </row>
    <row r="125" spans="1:23">
      <c r="A125" s="37" t="str">
        <f>IF(E125="","",VLOOKUP('OPĆI DIO'!$C$1,'OPĆI DIO'!$N$4:$W$137,10,FALSE))</f>
        <v/>
      </c>
      <c r="B125" s="37" t="str">
        <f>IF(E125="","",VLOOKUP('OPĆI DIO'!$C$1,'OPĆI DIO'!$N$4:$W$137,9,FALSE))</f>
        <v/>
      </c>
      <c r="C125" s="78" t="str">
        <f t="shared" si="8"/>
        <v/>
      </c>
      <c r="D125" s="36" t="str">
        <f t="shared" si="9"/>
        <v/>
      </c>
      <c r="E125" s="44"/>
      <c r="F125" s="81" t="str">
        <f t="shared" si="10"/>
        <v/>
      </c>
      <c r="G125" s="76"/>
      <c r="H125" s="76"/>
      <c r="I125" s="76"/>
      <c r="J125" s="44"/>
      <c r="K125" t="str">
        <f>IF(E125="","",'OPĆI DIO'!$C$1)</f>
        <v/>
      </c>
      <c r="L125" t="str">
        <f t="shared" si="11"/>
        <v/>
      </c>
      <c r="M125" t="str">
        <f t="shared" si="12"/>
        <v/>
      </c>
    </row>
    <row r="126" spans="1:23">
      <c r="A126" s="37" t="str">
        <f>IF(E126="","",VLOOKUP('OPĆI DIO'!$C$1,'OPĆI DIO'!$N$4:$W$137,10,FALSE))</f>
        <v/>
      </c>
      <c r="B126" s="37" t="str">
        <f>IF(E126="","",VLOOKUP('OPĆI DIO'!$C$1,'OPĆI DIO'!$N$4:$W$137,9,FALSE))</f>
        <v/>
      </c>
      <c r="C126" s="78" t="str">
        <f t="shared" si="8"/>
        <v/>
      </c>
      <c r="D126" s="36" t="str">
        <f t="shared" si="9"/>
        <v/>
      </c>
      <c r="E126" s="44"/>
      <c r="F126" s="81" t="str">
        <f t="shared" si="10"/>
        <v/>
      </c>
      <c r="G126" s="76"/>
      <c r="H126" s="76"/>
      <c r="I126" s="76"/>
      <c r="J126" s="44"/>
      <c r="K126" t="str">
        <f>IF(E126="","",'OPĆI DIO'!$C$1)</f>
        <v/>
      </c>
      <c r="L126" t="str">
        <f t="shared" si="11"/>
        <v/>
      </c>
      <c r="M126" t="str">
        <f t="shared" si="12"/>
        <v/>
      </c>
    </row>
    <row r="127" spans="1:23">
      <c r="A127" s="37" t="str">
        <f>IF(E127="","",VLOOKUP('OPĆI DIO'!$C$1,'OPĆI DIO'!$N$4:$W$137,10,FALSE))</f>
        <v/>
      </c>
      <c r="B127" s="37" t="str">
        <f>IF(E127="","",VLOOKUP('OPĆI DIO'!$C$1,'OPĆI DIO'!$N$4:$W$137,9,FALSE))</f>
        <v/>
      </c>
      <c r="C127" s="78" t="str">
        <f t="shared" si="8"/>
        <v/>
      </c>
      <c r="D127" s="36" t="str">
        <f t="shared" si="9"/>
        <v/>
      </c>
      <c r="E127" s="44"/>
      <c r="F127" s="81" t="str">
        <f t="shared" si="10"/>
        <v/>
      </c>
      <c r="G127" s="76"/>
      <c r="H127" s="76"/>
      <c r="I127" s="76"/>
      <c r="J127" s="44"/>
      <c r="K127" t="str">
        <f>IF(E127="","",'OPĆI DIO'!$C$1)</f>
        <v/>
      </c>
      <c r="L127" t="str">
        <f t="shared" si="11"/>
        <v/>
      </c>
      <c r="M127" t="str">
        <f t="shared" si="12"/>
        <v/>
      </c>
    </row>
    <row r="128" spans="1:23">
      <c r="A128" s="37" t="str">
        <f>IF(E128="","",VLOOKUP('OPĆI DIO'!$C$1,'OPĆI DIO'!$N$4:$W$137,10,FALSE))</f>
        <v/>
      </c>
      <c r="B128" s="37" t="str">
        <f>IF(E128="","",VLOOKUP('OPĆI DIO'!$C$1,'OPĆI DIO'!$N$4:$W$137,9,FALSE))</f>
        <v/>
      </c>
      <c r="C128" s="78" t="str">
        <f t="shared" si="8"/>
        <v/>
      </c>
      <c r="D128" s="36" t="str">
        <f t="shared" si="9"/>
        <v/>
      </c>
      <c r="E128" s="44"/>
      <c r="F128" s="81" t="str">
        <f t="shared" si="10"/>
        <v/>
      </c>
      <c r="G128" s="76"/>
      <c r="H128" s="76"/>
      <c r="I128" s="76"/>
      <c r="J128" s="44"/>
      <c r="K128" t="str">
        <f>IF(E128="","",'OPĆI DIO'!$C$1)</f>
        <v/>
      </c>
      <c r="L128" t="str">
        <f t="shared" si="11"/>
        <v/>
      </c>
      <c r="M128" t="str">
        <f t="shared" si="12"/>
        <v/>
      </c>
    </row>
    <row r="129" spans="1:13">
      <c r="A129" s="37" t="str">
        <f>IF(E129="","",VLOOKUP('OPĆI DIO'!$C$1,'OPĆI DIO'!$N$4:$W$137,10,FALSE))</f>
        <v/>
      </c>
      <c r="B129" s="37" t="str">
        <f>IF(E129="","",VLOOKUP('OPĆI DIO'!$C$1,'OPĆI DIO'!$N$4:$W$137,9,FALSE))</f>
        <v/>
      </c>
      <c r="C129" s="78" t="str">
        <f t="shared" si="8"/>
        <v/>
      </c>
      <c r="D129" s="36" t="str">
        <f t="shared" si="9"/>
        <v/>
      </c>
      <c r="E129" s="44"/>
      <c r="F129" s="81" t="str">
        <f t="shared" si="10"/>
        <v/>
      </c>
      <c r="G129" s="76"/>
      <c r="H129" s="76"/>
      <c r="I129" s="76"/>
      <c r="J129" s="44"/>
      <c r="K129" t="str">
        <f>IF(E129="","",'OPĆI DIO'!$C$1)</f>
        <v/>
      </c>
      <c r="L129" t="str">
        <f t="shared" si="11"/>
        <v/>
      </c>
      <c r="M129" t="str">
        <f t="shared" si="12"/>
        <v/>
      </c>
    </row>
    <row r="130" spans="1:13">
      <c r="A130" s="37" t="str">
        <f>IF(E130="","",VLOOKUP('OPĆI DIO'!$C$1,'OPĆI DIO'!$N$4:$W$137,10,FALSE))</f>
        <v/>
      </c>
      <c r="B130" s="37" t="str">
        <f>IF(E130="","",VLOOKUP('OPĆI DIO'!$C$1,'OPĆI DIO'!$N$4:$W$137,9,FALSE))</f>
        <v/>
      </c>
      <c r="C130" s="78" t="str">
        <f t="shared" si="8"/>
        <v/>
      </c>
      <c r="D130" s="36" t="str">
        <f t="shared" si="9"/>
        <v/>
      </c>
      <c r="E130" s="44"/>
      <c r="F130" s="81" t="str">
        <f t="shared" si="10"/>
        <v/>
      </c>
      <c r="G130" s="76"/>
      <c r="H130" s="76"/>
      <c r="I130" s="76"/>
      <c r="J130" s="44"/>
      <c r="K130" t="str">
        <f>IF(E130="","",'OPĆI DIO'!$C$1)</f>
        <v/>
      </c>
      <c r="L130" t="str">
        <f t="shared" si="11"/>
        <v/>
      </c>
      <c r="M130" t="str">
        <f t="shared" si="12"/>
        <v/>
      </c>
    </row>
    <row r="131" spans="1:13">
      <c r="A131" s="37" t="str">
        <f>IF(E131="","",VLOOKUP('OPĆI DIO'!$C$1,'OPĆI DIO'!$N$4:$W$137,10,FALSE))</f>
        <v/>
      </c>
      <c r="B131" s="37" t="str">
        <f>IF(E131="","",VLOOKUP('OPĆI DIO'!$C$1,'OPĆI DIO'!$N$4:$W$137,9,FALSE))</f>
        <v/>
      </c>
      <c r="C131" s="78" t="str">
        <f t="shared" ref="C131:C194" si="13">IFERROR(VLOOKUP(E131,$R$6:$U$113,3,FALSE),"")</f>
        <v/>
      </c>
      <c r="D131" s="36" t="str">
        <f t="shared" ref="D131:D194" si="14">IFERROR(VLOOKUP(E131,$R$6:$U$113,4,FALSE),"")</f>
        <v/>
      </c>
      <c r="E131" s="44"/>
      <c r="F131" s="81" t="str">
        <f t="shared" ref="F131:F194" si="15">IFERROR(VLOOKUP(E131,$R$6:$U$113,2,FALSE),"")</f>
        <v/>
      </c>
      <c r="G131" s="76"/>
      <c r="H131" s="76"/>
      <c r="I131" s="76"/>
      <c r="J131" s="44"/>
      <c r="K131" t="str">
        <f>IF(E131="","",'OPĆI DIO'!$C$1)</f>
        <v/>
      </c>
      <c r="L131" t="str">
        <f t="shared" si="11"/>
        <v/>
      </c>
      <c r="M131" t="str">
        <f t="shared" si="12"/>
        <v/>
      </c>
    </row>
    <row r="132" spans="1:13">
      <c r="A132" s="37" t="str">
        <f>IF(E132="","",VLOOKUP('OPĆI DIO'!$C$1,'OPĆI DIO'!$N$4:$W$137,10,FALSE))</f>
        <v/>
      </c>
      <c r="B132" s="37" t="str">
        <f>IF(E132="","",VLOOKUP('OPĆI DIO'!$C$1,'OPĆI DIO'!$N$4:$W$137,9,FALSE))</f>
        <v/>
      </c>
      <c r="C132" s="78" t="str">
        <f t="shared" si="13"/>
        <v/>
      </c>
      <c r="D132" s="36" t="str">
        <f t="shared" si="14"/>
        <v/>
      </c>
      <c r="E132" s="44"/>
      <c r="F132" s="81" t="str">
        <f t="shared" si="15"/>
        <v/>
      </c>
      <c r="G132" s="76"/>
      <c r="H132" s="76"/>
      <c r="I132" s="76"/>
      <c r="J132" s="44"/>
      <c r="K132" t="str">
        <f>IF(E132="","",'OPĆI DIO'!$C$1)</f>
        <v/>
      </c>
      <c r="L132" t="str">
        <f t="shared" ref="L132:L195" si="16">LEFT(E132,2)</f>
        <v/>
      </c>
      <c r="M132" t="str">
        <f t="shared" ref="M132:M195" si="17">LEFT(E132,3)</f>
        <v/>
      </c>
    </row>
    <row r="133" spans="1:13">
      <c r="A133" s="37" t="str">
        <f>IF(E133="","",VLOOKUP('OPĆI DIO'!$C$1,'OPĆI DIO'!$N$4:$W$137,10,FALSE))</f>
        <v/>
      </c>
      <c r="B133" s="37" t="str">
        <f>IF(E133="","",VLOOKUP('OPĆI DIO'!$C$1,'OPĆI DIO'!$N$4:$W$137,9,FALSE))</f>
        <v/>
      </c>
      <c r="C133" s="78" t="str">
        <f t="shared" si="13"/>
        <v/>
      </c>
      <c r="D133" s="36" t="str">
        <f t="shared" si="14"/>
        <v/>
      </c>
      <c r="E133" s="44"/>
      <c r="F133" s="81" t="str">
        <f t="shared" si="15"/>
        <v/>
      </c>
      <c r="G133" s="76"/>
      <c r="H133" s="76"/>
      <c r="I133" s="76"/>
      <c r="J133" s="44"/>
      <c r="K133" t="str">
        <f>IF(E133="","",'OPĆI DIO'!$C$1)</f>
        <v/>
      </c>
      <c r="L133" t="str">
        <f t="shared" si="16"/>
        <v/>
      </c>
      <c r="M133" t="str">
        <f t="shared" si="17"/>
        <v/>
      </c>
    </row>
    <row r="134" spans="1:13">
      <c r="A134" s="37" t="str">
        <f>IF(E134="","",VLOOKUP('OPĆI DIO'!$C$1,'OPĆI DIO'!$N$4:$W$137,10,FALSE))</f>
        <v/>
      </c>
      <c r="B134" s="37" t="str">
        <f>IF(E134="","",VLOOKUP('OPĆI DIO'!$C$1,'OPĆI DIO'!$N$4:$W$137,9,FALSE))</f>
        <v/>
      </c>
      <c r="C134" s="78" t="str">
        <f t="shared" si="13"/>
        <v/>
      </c>
      <c r="D134" s="36" t="str">
        <f t="shared" si="14"/>
        <v/>
      </c>
      <c r="E134" s="44"/>
      <c r="F134" s="81" t="str">
        <f t="shared" si="15"/>
        <v/>
      </c>
      <c r="G134" s="76"/>
      <c r="H134" s="76"/>
      <c r="I134" s="76"/>
      <c r="J134" s="44"/>
      <c r="K134" t="str">
        <f>IF(E134="","",'OPĆI DIO'!$C$1)</f>
        <v/>
      </c>
      <c r="L134" t="str">
        <f t="shared" si="16"/>
        <v/>
      </c>
      <c r="M134" t="str">
        <f t="shared" si="17"/>
        <v/>
      </c>
    </row>
    <row r="135" spans="1:13">
      <c r="A135" s="37" t="str">
        <f>IF(E135="","",VLOOKUP('OPĆI DIO'!$C$1,'OPĆI DIO'!$N$4:$W$137,10,FALSE))</f>
        <v/>
      </c>
      <c r="B135" s="37" t="str">
        <f>IF(E135="","",VLOOKUP('OPĆI DIO'!$C$1,'OPĆI DIO'!$N$4:$W$137,9,FALSE))</f>
        <v/>
      </c>
      <c r="C135" s="78" t="str">
        <f t="shared" si="13"/>
        <v/>
      </c>
      <c r="D135" s="36" t="str">
        <f t="shared" si="14"/>
        <v/>
      </c>
      <c r="E135" s="44"/>
      <c r="F135" s="81" t="str">
        <f t="shared" si="15"/>
        <v/>
      </c>
      <c r="G135" s="76"/>
      <c r="H135" s="76"/>
      <c r="I135" s="76"/>
      <c r="J135" s="44"/>
      <c r="K135" t="str">
        <f>IF(E135="","",'OPĆI DIO'!$C$1)</f>
        <v/>
      </c>
      <c r="L135" t="str">
        <f t="shared" si="16"/>
        <v/>
      </c>
      <c r="M135" t="str">
        <f t="shared" si="17"/>
        <v/>
      </c>
    </row>
    <row r="136" spans="1:13">
      <c r="A136" s="37" t="str">
        <f>IF(E136="","",VLOOKUP('OPĆI DIO'!$C$1,'OPĆI DIO'!$N$4:$W$137,10,FALSE))</f>
        <v/>
      </c>
      <c r="B136" s="37" t="str">
        <f>IF(E136="","",VLOOKUP('OPĆI DIO'!$C$1,'OPĆI DIO'!$N$4:$W$137,9,FALSE))</f>
        <v/>
      </c>
      <c r="C136" s="78" t="str">
        <f t="shared" si="13"/>
        <v/>
      </c>
      <c r="D136" s="36" t="str">
        <f t="shared" si="14"/>
        <v/>
      </c>
      <c r="E136" s="44"/>
      <c r="F136" s="81" t="str">
        <f t="shared" si="15"/>
        <v/>
      </c>
      <c r="G136" s="76"/>
      <c r="H136" s="76"/>
      <c r="I136" s="76"/>
      <c r="J136" s="44"/>
      <c r="K136" t="str">
        <f>IF(E136="","",'OPĆI DIO'!$C$1)</f>
        <v/>
      </c>
      <c r="L136" t="str">
        <f t="shared" si="16"/>
        <v/>
      </c>
      <c r="M136" t="str">
        <f t="shared" si="17"/>
        <v/>
      </c>
    </row>
    <row r="137" spans="1:13">
      <c r="A137" s="37" t="str">
        <f>IF(E137="","",VLOOKUP('OPĆI DIO'!$C$1,'OPĆI DIO'!$N$4:$W$137,10,FALSE))</f>
        <v/>
      </c>
      <c r="B137" s="37" t="str">
        <f>IF(E137="","",VLOOKUP('OPĆI DIO'!$C$1,'OPĆI DIO'!$N$4:$W$137,9,FALSE))</f>
        <v/>
      </c>
      <c r="C137" s="78" t="str">
        <f t="shared" si="13"/>
        <v/>
      </c>
      <c r="D137" s="36" t="str">
        <f t="shared" si="14"/>
        <v/>
      </c>
      <c r="E137" s="44"/>
      <c r="F137" s="81" t="str">
        <f t="shared" si="15"/>
        <v/>
      </c>
      <c r="G137" s="76"/>
      <c r="H137" s="76"/>
      <c r="I137" s="76"/>
      <c r="J137" s="44"/>
      <c r="K137" t="str">
        <f>IF(E137="","",'OPĆI DIO'!$C$1)</f>
        <v/>
      </c>
      <c r="L137" t="str">
        <f t="shared" si="16"/>
        <v/>
      </c>
      <c r="M137" t="str">
        <f t="shared" si="17"/>
        <v/>
      </c>
    </row>
    <row r="138" spans="1:13">
      <c r="A138" s="37" t="str">
        <f>IF(E138="","",VLOOKUP('OPĆI DIO'!$C$1,'OPĆI DIO'!$N$4:$W$137,10,FALSE))</f>
        <v/>
      </c>
      <c r="B138" s="37" t="str">
        <f>IF(E138="","",VLOOKUP('OPĆI DIO'!$C$1,'OPĆI DIO'!$N$4:$W$137,9,FALSE))</f>
        <v/>
      </c>
      <c r="C138" s="78" t="str">
        <f t="shared" si="13"/>
        <v/>
      </c>
      <c r="D138" s="36" t="str">
        <f t="shared" si="14"/>
        <v/>
      </c>
      <c r="E138" s="44"/>
      <c r="F138" s="81" t="str">
        <f t="shared" si="15"/>
        <v/>
      </c>
      <c r="G138" s="76"/>
      <c r="H138" s="76"/>
      <c r="I138" s="76"/>
      <c r="J138" s="44"/>
      <c r="K138" t="str">
        <f>IF(E138="","",'OPĆI DIO'!$C$1)</f>
        <v/>
      </c>
      <c r="L138" t="str">
        <f t="shared" si="16"/>
        <v/>
      </c>
      <c r="M138" t="str">
        <f t="shared" si="17"/>
        <v/>
      </c>
    </row>
    <row r="139" spans="1:13">
      <c r="A139" s="37" t="str">
        <f>IF(E139="","",VLOOKUP('OPĆI DIO'!$C$1,'OPĆI DIO'!$N$4:$W$137,10,FALSE))</f>
        <v/>
      </c>
      <c r="B139" s="37" t="str">
        <f>IF(E139="","",VLOOKUP('OPĆI DIO'!$C$1,'OPĆI DIO'!$N$4:$W$137,9,FALSE))</f>
        <v/>
      </c>
      <c r="C139" s="78" t="str">
        <f t="shared" si="13"/>
        <v/>
      </c>
      <c r="D139" s="36" t="str">
        <f t="shared" si="14"/>
        <v/>
      </c>
      <c r="E139" s="44"/>
      <c r="F139" s="81" t="str">
        <f t="shared" si="15"/>
        <v/>
      </c>
      <c r="G139" s="76"/>
      <c r="H139" s="76"/>
      <c r="I139" s="76"/>
      <c r="J139" s="44"/>
      <c r="K139" t="str">
        <f>IF(E139="","",'OPĆI DIO'!$C$1)</f>
        <v/>
      </c>
      <c r="L139" t="str">
        <f t="shared" si="16"/>
        <v/>
      </c>
      <c r="M139" t="str">
        <f t="shared" si="17"/>
        <v/>
      </c>
    </row>
    <row r="140" spans="1:13">
      <c r="A140" s="37" t="str">
        <f>IF(E140="","",VLOOKUP('OPĆI DIO'!$C$1,'OPĆI DIO'!$N$4:$W$137,10,FALSE))</f>
        <v/>
      </c>
      <c r="B140" s="37" t="str">
        <f>IF(E140="","",VLOOKUP('OPĆI DIO'!$C$1,'OPĆI DIO'!$N$4:$W$137,9,FALSE))</f>
        <v/>
      </c>
      <c r="C140" s="78" t="str">
        <f t="shared" si="13"/>
        <v/>
      </c>
      <c r="D140" s="36" t="str">
        <f t="shared" si="14"/>
        <v/>
      </c>
      <c r="E140" s="44"/>
      <c r="F140" s="81" t="str">
        <f t="shared" si="15"/>
        <v/>
      </c>
      <c r="G140" s="76"/>
      <c r="H140" s="76"/>
      <c r="I140" s="76"/>
      <c r="J140" s="44"/>
      <c r="K140" t="str">
        <f>IF(E140="","",'OPĆI DIO'!$C$1)</f>
        <v/>
      </c>
      <c r="L140" t="str">
        <f t="shared" si="16"/>
        <v/>
      </c>
      <c r="M140" t="str">
        <f t="shared" si="17"/>
        <v/>
      </c>
    </row>
    <row r="141" spans="1:13">
      <c r="A141" s="37" t="str">
        <f>IF(E141="","",VLOOKUP('OPĆI DIO'!$C$1,'OPĆI DIO'!$N$4:$W$137,10,FALSE))</f>
        <v/>
      </c>
      <c r="B141" s="37" t="str">
        <f>IF(E141="","",VLOOKUP('OPĆI DIO'!$C$1,'OPĆI DIO'!$N$4:$W$137,9,FALSE))</f>
        <v/>
      </c>
      <c r="C141" s="78" t="str">
        <f t="shared" si="13"/>
        <v/>
      </c>
      <c r="D141" s="36" t="str">
        <f t="shared" si="14"/>
        <v/>
      </c>
      <c r="E141" s="44"/>
      <c r="F141" s="81" t="str">
        <f t="shared" si="15"/>
        <v/>
      </c>
      <c r="G141" s="76"/>
      <c r="H141" s="76"/>
      <c r="I141" s="76"/>
      <c r="J141" s="44"/>
      <c r="K141" t="str">
        <f>IF(E141="","",'OPĆI DIO'!$C$1)</f>
        <v/>
      </c>
      <c r="L141" t="str">
        <f t="shared" si="16"/>
        <v/>
      </c>
      <c r="M141" t="str">
        <f t="shared" si="17"/>
        <v/>
      </c>
    </row>
    <row r="142" spans="1:13">
      <c r="A142" s="37" t="str">
        <f>IF(E142="","",VLOOKUP('OPĆI DIO'!$C$1,'OPĆI DIO'!$N$4:$W$137,10,FALSE))</f>
        <v/>
      </c>
      <c r="B142" s="37" t="str">
        <f>IF(E142="","",VLOOKUP('OPĆI DIO'!$C$1,'OPĆI DIO'!$N$4:$W$137,9,FALSE))</f>
        <v/>
      </c>
      <c r="C142" s="78" t="str">
        <f t="shared" si="13"/>
        <v/>
      </c>
      <c r="D142" s="36" t="str">
        <f t="shared" si="14"/>
        <v/>
      </c>
      <c r="E142" s="44"/>
      <c r="F142" s="81" t="str">
        <f t="shared" si="15"/>
        <v/>
      </c>
      <c r="G142" s="76"/>
      <c r="H142" s="76"/>
      <c r="I142" s="76"/>
      <c r="J142" s="44"/>
      <c r="K142" t="str">
        <f>IF(E142="","",'OPĆI DIO'!$C$1)</f>
        <v/>
      </c>
      <c r="L142" t="str">
        <f t="shared" si="16"/>
        <v/>
      </c>
      <c r="M142" t="str">
        <f t="shared" si="17"/>
        <v/>
      </c>
    </row>
    <row r="143" spans="1:13">
      <c r="A143" s="37" t="str">
        <f>IF(E143="","",VLOOKUP('OPĆI DIO'!$C$1,'OPĆI DIO'!$N$4:$W$137,10,FALSE))</f>
        <v/>
      </c>
      <c r="B143" s="37" t="str">
        <f>IF(E143="","",VLOOKUP('OPĆI DIO'!$C$1,'OPĆI DIO'!$N$4:$W$137,9,FALSE))</f>
        <v/>
      </c>
      <c r="C143" s="78" t="str">
        <f t="shared" si="13"/>
        <v/>
      </c>
      <c r="D143" s="36" t="str">
        <f t="shared" si="14"/>
        <v/>
      </c>
      <c r="E143" s="44"/>
      <c r="F143" s="81" t="str">
        <f t="shared" si="15"/>
        <v/>
      </c>
      <c r="G143" s="76"/>
      <c r="H143" s="76"/>
      <c r="I143" s="76"/>
      <c r="J143" s="44"/>
      <c r="K143" t="str">
        <f>IF(E143="","",'OPĆI DIO'!$C$1)</f>
        <v/>
      </c>
      <c r="L143" t="str">
        <f t="shared" si="16"/>
        <v/>
      </c>
      <c r="M143" t="str">
        <f t="shared" si="17"/>
        <v/>
      </c>
    </row>
    <row r="144" spans="1:13">
      <c r="A144" s="37" t="str">
        <f>IF(E144="","",VLOOKUP('OPĆI DIO'!$C$1,'OPĆI DIO'!$N$4:$W$137,10,FALSE))</f>
        <v/>
      </c>
      <c r="B144" s="37" t="str">
        <f>IF(E144="","",VLOOKUP('OPĆI DIO'!$C$1,'OPĆI DIO'!$N$4:$W$137,9,FALSE))</f>
        <v/>
      </c>
      <c r="C144" s="78" t="str">
        <f t="shared" si="13"/>
        <v/>
      </c>
      <c r="D144" s="36" t="str">
        <f t="shared" si="14"/>
        <v/>
      </c>
      <c r="E144" s="44"/>
      <c r="F144" s="81" t="str">
        <f t="shared" si="15"/>
        <v/>
      </c>
      <c r="G144" s="76"/>
      <c r="H144" s="76"/>
      <c r="I144" s="76"/>
      <c r="J144" s="44"/>
      <c r="K144" t="str">
        <f>IF(E144="","",'OPĆI DIO'!$C$1)</f>
        <v/>
      </c>
      <c r="L144" t="str">
        <f t="shared" si="16"/>
        <v/>
      </c>
      <c r="M144" t="str">
        <f t="shared" si="17"/>
        <v/>
      </c>
    </row>
    <row r="145" spans="1:13">
      <c r="A145" s="37" t="str">
        <f>IF(E145="","",VLOOKUP('OPĆI DIO'!$C$1,'OPĆI DIO'!$N$4:$W$137,10,FALSE))</f>
        <v/>
      </c>
      <c r="B145" s="37" t="str">
        <f>IF(E145="","",VLOOKUP('OPĆI DIO'!$C$1,'OPĆI DIO'!$N$4:$W$137,9,FALSE))</f>
        <v/>
      </c>
      <c r="C145" s="78" t="str">
        <f t="shared" si="13"/>
        <v/>
      </c>
      <c r="D145" s="36" t="str">
        <f t="shared" si="14"/>
        <v/>
      </c>
      <c r="E145" s="44"/>
      <c r="F145" s="81" t="str">
        <f t="shared" si="15"/>
        <v/>
      </c>
      <c r="G145" s="76"/>
      <c r="H145" s="76"/>
      <c r="I145" s="76"/>
      <c r="J145" s="44"/>
      <c r="K145" t="str">
        <f>IF(E145="","",'OPĆI DIO'!$C$1)</f>
        <v/>
      </c>
      <c r="L145" t="str">
        <f t="shared" si="16"/>
        <v/>
      </c>
      <c r="M145" t="str">
        <f t="shared" si="17"/>
        <v/>
      </c>
    </row>
    <row r="146" spans="1:13">
      <c r="A146" s="37" t="str">
        <f>IF(E146="","",VLOOKUP('OPĆI DIO'!$C$1,'OPĆI DIO'!$N$4:$W$137,10,FALSE))</f>
        <v/>
      </c>
      <c r="B146" s="37" t="str">
        <f>IF(E146="","",VLOOKUP('OPĆI DIO'!$C$1,'OPĆI DIO'!$N$4:$W$137,9,FALSE))</f>
        <v/>
      </c>
      <c r="C146" s="78" t="str">
        <f t="shared" si="13"/>
        <v/>
      </c>
      <c r="D146" s="36" t="str">
        <f t="shared" si="14"/>
        <v/>
      </c>
      <c r="E146" s="44"/>
      <c r="F146" s="81" t="str">
        <f t="shared" si="15"/>
        <v/>
      </c>
      <c r="G146" s="76"/>
      <c r="H146" s="76"/>
      <c r="I146" s="76"/>
      <c r="J146" s="44"/>
      <c r="K146" t="str">
        <f>IF(E146="","",'OPĆI DIO'!$C$1)</f>
        <v/>
      </c>
      <c r="L146" t="str">
        <f t="shared" si="16"/>
        <v/>
      </c>
      <c r="M146" t="str">
        <f t="shared" si="17"/>
        <v/>
      </c>
    </row>
    <row r="147" spans="1:13">
      <c r="A147" s="37" t="str">
        <f>IF(E147="","",VLOOKUP('OPĆI DIO'!$C$1,'OPĆI DIO'!$N$4:$W$137,10,FALSE))</f>
        <v/>
      </c>
      <c r="B147" s="37" t="str">
        <f>IF(E147="","",VLOOKUP('OPĆI DIO'!$C$1,'OPĆI DIO'!$N$4:$W$137,9,FALSE))</f>
        <v/>
      </c>
      <c r="C147" s="78" t="str">
        <f t="shared" si="13"/>
        <v/>
      </c>
      <c r="D147" s="36" t="str">
        <f t="shared" si="14"/>
        <v/>
      </c>
      <c r="E147" s="44"/>
      <c r="F147" s="81" t="str">
        <f t="shared" si="15"/>
        <v/>
      </c>
      <c r="G147" s="76"/>
      <c r="H147" s="76"/>
      <c r="I147" s="76"/>
      <c r="J147" s="44"/>
      <c r="K147" t="str">
        <f>IF(E147="","",'OPĆI DIO'!$C$1)</f>
        <v/>
      </c>
      <c r="L147" t="str">
        <f t="shared" si="16"/>
        <v/>
      </c>
      <c r="M147" t="str">
        <f t="shared" si="17"/>
        <v/>
      </c>
    </row>
    <row r="148" spans="1:13">
      <c r="A148" s="37" t="str">
        <f>IF(E148="","",VLOOKUP('OPĆI DIO'!$C$1,'OPĆI DIO'!$N$4:$W$137,10,FALSE))</f>
        <v/>
      </c>
      <c r="B148" s="37" t="str">
        <f>IF(E148="","",VLOOKUP('OPĆI DIO'!$C$1,'OPĆI DIO'!$N$4:$W$137,9,FALSE))</f>
        <v/>
      </c>
      <c r="C148" s="78" t="str">
        <f t="shared" si="13"/>
        <v/>
      </c>
      <c r="D148" s="36" t="str">
        <f t="shared" si="14"/>
        <v/>
      </c>
      <c r="E148" s="44"/>
      <c r="F148" s="81" t="str">
        <f t="shared" si="15"/>
        <v/>
      </c>
      <c r="G148" s="76"/>
      <c r="H148" s="76"/>
      <c r="I148" s="76"/>
      <c r="J148" s="44"/>
      <c r="K148" t="str">
        <f>IF(E148="","",'OPĆI DIO'!$C$1)</f>
        <v/>
      </c>
      <c r="L148" t="str">
        <f t="shared" si="16"/>
        <v/>
      </c>
      <c r="M148" t="str">
        <f t="shared" si="17"/>
        <v/>
      </c>
    </row>
    <row r="149" spans="1:13">
      <c r="A149" s="37" t="str">
        <f>IF(E149="","",VLOOKUP('OPĆI DIO'!$C$1,'OPĆI DIO'!$N$4:$W$137,10,FALSE))</f>
        <v/>
      </c>
      <c r="B149" s="37" t="str">
        <f>IF(E149="","",VLOOKUP('OPĆI DIO'!$C$1,'OPĆI DIO'!$N$4:$W$137,9,FALSE))</f>
        <v/>
      </c>
      <c r="C149" s="78" t="str">
        <f t="shared" si="13"/>
        <v/>
      </c>
      <c r="D149" s="36" t="str">
        <f t="shared" si="14"/>
        <v/>
      </c>
      <c r="E149" s="44"/>
      <c r="F149" s="81" t="str">
        <f t="shared" si="15"/>
        <v/>
      </c>
      <c r="G149" s="76"/>
      <c r="H149" s="76"/>
      <c r="I149" s="76"/>
      <c r="J149" s="44"/>
      <c r="K149" t="str">
        <f>IF(E149="","",'OPĆI DIO'!$C$1)</f>
        <v/>
      </c>
      <c r="L149" t="str">
        <f t="shared" si="16"/>
        <v/>
      </c>
      <c r="M149" t="str">
        <f t="shared" si="17"/>
        <v/>
      </c>
    </row>
    <row r="150" spans="1:13">
      <c r="A150" s="37" t="str">
        <f>IF(E150="","",VLOOKUP('OPĆI DIO'!$C$1,'OPĆI DIO'!$N$4:$W$137,10,FALSE))</f>
        <v/>
      </c>
      <c r="B150" s="37" t="str">
        <f>IF(E150="","",VLOOKUP('OPĆI DIO'!$C$1,'OPĆI DIO'!$N$4:$W$137,9,FALSE))</f>
        <v/>
      </c>
      <c r="C150" s="78" t="str">
        <f t="shared" si="13"/>
        <v/>
      </c>
      <c r="D150" s="36" t="str">
        <f t="shared" si="14"/>
        <v/>
      </c>
      <c r="E150" s="44"/>
      <c r="F150" s="81" t="str">
        <f t="shared" si="15"/>
        <v/>
      </c>
      <c r="G150" s="76"/>
      <c r="H150" s="76"/>
      <c r="I150" s="76"/>
      <c r="J150" s="44"/>
      <c r="K150" t="str">
        <f>IF(E150="","",'OPĆI DIO'!$C$1)</f>
        <v/>
      </c>
      <c r="L150" t="str">
        <f t="shared" si="16"/>
        <v/>
      </c>
      <c r="M150" t="str">
        <f t="shared" si="17"/>
        <v/>
      </c>
    </row>
    <row r="151" spans="1:13">
      <c r="A151" s="37" t="str">
        <f>IF(E151="","",VLOOKUP('OPĆI DIO'!$C$1,'OPĆI DIO'!$N$4:$W$137,10,FALSE))</f>
        <v/>
      </c>
      <c r="B151" s="37" t="str">
        <f>IF(E151="","",VLOOKUP('OPĆI DIO'!$C$1,'OPĆI DIO'!$N$4:$W$137,9,FALSE))</f>
        <v/>
      </c>
      <c r="C151" s="78" t="str">
        <f t="shared" si="13"/>
        <v/>
      </c>
      <c r="D151" s="36" t="str">
        <f t="shared" si="14"/>
        <v/>
      </c>
      <c r="E151" s="44"/>
      <c r="F151" s="81" t="str">
        <f t="shared" si="15"/>
        <v/>
      </c>
      <c r="G151" s="76"/>
      <c r="H151" s="76"/>
      <c r="I151" s="76"/>
      <c r="J151" s="44"/>
      <c r="K151" t="str">
        <f>IF(E151="","",'OPĆI DIO'!$C$1)</f>
        <v/>
      </c>
      <c r="L151" t="str">
        <f t="shared" si="16"/>
        <v/>
      </c>
      <c r="M151" t="str">
        <f t="shared" si="17"/>
        <v/>
      </c>
    </row>
    <row r="152" spans="1:13">
      <c r="A152" s="37" t="str">
        <f>IF(E152="","",VLOOKUP('OPĆI DIO'!$C$1,'OPĆI DIO'!$N$4:$W$137,10,FALSE))</f>
        <v/>
      </c>
      <c r="B152" s="37" t="str">
        <f>IF(E152="","",VLOOKUP('OPĆI DIO'!$C$1,'OPĆI DIO'!$N$4:$W$137,9,FALSE))</f>
        <v/>
      </c>
      <c r="C152" s="78" t="str">
        <f t="shared" si="13"/>
        <v/>
      </c>
      <c r="D152" s="36" t="str">
        <f t="shared" si="14"/>
        <v/>
      </c>
      <c r="E152" s="44"/>
      <c r="F152" s="81" t="str">
        <f t="shared" si="15"/>
        <v/>
      </c>
      <c r="G152" s="76"/>
      <c r="H152" s="76"/>
      <c r="I152" s="76"/>
      <c r="J152" s="44"/>
      <c r="K152" t="str">
        <f>IF(E152="","",'OPĆI DIO'!$C$1)</f>
        <v/>
      </c>
      <c r="L152" t="str">
        <f t="shared" si="16"/>
        <v/>
      </c>
      <c r="M152" t="str">
        <f t="shared" si="17"/>
        <v/>
      </c>
    </row>
    <row r="153" spans="1:13">
      <c r="A153" s="37" t="str">
        <f>IF(E153="","",VLOOKUP('OPĆI DIO'!$C$1,'OPĆI DIO'!$N$4:$W$137,10,FALSE))</f>
        <v/>
      </c>
      <c r="B153" s="37" t="str">
        <f>IF(E153="","",VLOOKUP('OPĆI DIO'!$C$1,'OPĆI DIO'!$N$4:$W$137,9,FALSE))</f>
        <v/>
      </c>
      <c r="C153" s="78" t="str">
        <f t="shared" si="13"/>
        <v/>
      </c>
      <c r="D153" s="36" t="str">
        <f t="shared" si="14"/>
        <v/>
      </c>
      <c r="E153" s="44"/>
      <c r="F153" s="81" t="str">
        <f t="shared" si="15"/>
        <v/>
      </c>
      <c r="G153" s="76"/>
      <c r="H153" s="76"/>
      <c r="I153" s="76"/>
      <c r="J153" s="44"/>
      <c r="K153" t="str">
        <f>IF(E153="","",'OPĆI DIO'!$C$1)</f>
        <v/>
      </c>
      <c r="L153" t="str">
        <f t="shared" si="16"/>
        <v/>
      </c>
      <c r="M153" t="str">
        <f t="shared" si="17"/>
        <v/>
      </c>
    </row>
    <row r="154" spans="1:13">
      <c r="A154" s="37" t="str">
        <f>IF(E154="","",VLOOKUP('OPĆI DIO'!$C$1,'OPĆI DIO'!$N$4:$W$137,10,FALSE))</f>
        <v/>
      </c>
      <c r="B154" s="37" t="str">
        <f>IF(E154="","",VLOOKUP('OPĆI DIO'!$C$1,'OPĆI DIO'!$N$4:$W$137,9,FALSE))</f>
        <v/>
      </c>
      <c r="C154" s="78" t="str">
        <f t="shared" si="13"/>
        <v/>
      </c>
      <c r="D154" s="36" t="str">
        <f t="shared" si="14"/>
        <v/>
      </c>
      <c r="E154" s="44"/>
      <c r="F154" s="81" t="str">
        <f t="shared" si="15"/>
        <v/>
      </c>
      <c r="G154" s="76"/>
      <c r="H154" s="76"/>
      <c r="I154" s="76"/>
      <c r="J154" s="44"/>
      <c r="K154" t="str">
        <f>IF(E154="","",'OPĆI DIO'!$C$1)</f>
        <v/>
      </c>
      <c r="L154" t="str">
        <f t="shared" si="16"/>
        <v/>
      </c>
      <c r="M154" t="str">
        <f t="shared" si="17"/>
        <v/>
      </c>
    </row>
    <row r="155" spans="1:13">
      <c r="A155" s="37" t="str">
        <f>IF(E155="","",VLOOKUP('OPĆI DIO'!$C$1,'OPĆI DIO'!$N$4:$W$137,10,FALSE))</f>
        <v/>
      </c>
      <c r="B155" s="37" t="str">
        <f>IF(E155="","",VLOOKUP('OPĆI DIO'!$C$1,'OPĆI DIO'!$N$4:$W$137,9,FALSE))</f>
        <v/>
      </c>
      <c r="C155" s="78" t="str">
        <f t="shared" si="13"/>
        <v/>
      </c>
      <c r="D155" s="36" t="str">
        <f t="shared" si="14"/>
        <v/>
      </c>
      <c r="E155" s="44"/>
      <c r="F155" s="81" t="str">
        <f t="shared" si="15"/>
        <v/>
      </c>
      <c r="G155" s="76"/>
      <c r="H155" s="76"/>
      <c r="I155" s="76"/>
      <c r="J155" s="44"/>
      <c r="K155" t="str">
        <f>IF(E155="","",'OPĆI DIO'!$C$1)</f>
        <v/>
      </c>
      <c r="L155" t="str">
        <f t="shared" si="16"/>
        <v/>
      </c>
      <c r="M155" t="str">
        <f t="shared" si="17"/>
        <v/>
      </c>
    </row>
    <row r="156" spans="1:13">
      <c r="A156" s="37" t="str">
        <f>IF(E156="","",VLOOKUP('OPĆI DIO'!$C$1,'OPĆI DIO'!$N$4:$W$137,10,FALSE))</f>
        <v/>
      </c>
      <c r="B156" s="37" t="str">
        <f>IF(E156="","",VLOOKUP('OPĆI DIO'!$C$1,'OPĆI DIO'!$N$4:$W$137,9,FALSE))</f>
        <v/>
      </c>
      <c r="C156" s="78" t="str">
        <f t="shared" si="13"/>
        <v/>
      </c>
      <c r="D156" s="36" t="str">
        <f t="shared" si="14"/>
        <v/>
      </c>
      <c r="E156" s="44"/>
      <c r="F156" s="81" t="str">
        <f t="shared" si="15"/>
        <v/>
      </c>
      <c r="G156" s="76"/>
      <c r="H156" s="76"/>
      <c r="I156" s="76"/>
      <c r="J156" s="44"/>
      <c r="K156" t="str">
        <f>IF(E156="","",'OPĆI DIO'!$C$1)</f>
        <v/>
      </c>
      <c r="L156" t="str">
        <f t="shared" si="16"/>
        <v/>
      </c>
      <c r="M156" t="str">
        <f t="shared" si="17"/>
        <v/>
      </c>
    </row>
    <row r="157" spans="1:13">
      <c r="A157" s="37" t="str">
        <f>IF(E157="","",VLOOKUP('OPĆI DIO'!$C$1,'OPĆI DIO'!$N$4:$W$137,10,FALSE))</f>
        <v/>
      </c>
      <c r="B157" s="37" t="str">
        <f>IF(E157="","",VLOOKUP('OPĆI DIO'!$C$1,'OPĆI DIO'!$N$4:$W$137,9,FALSE))</f>
        <v/>
      </c>
      <c r="C157" s="78" t="str">
        <f t="shared" si="13"/>
        <v/>
      </c>
      <c r="D157" s="36" t="str">
        <f t="shared" si="14"/>
        <v/>
      </c>
      <c r="E157" s="44"/>
      <c r="F157" s="81" t="str">
        <f t="shared" si="15"/>
        <v/>
      </c>
      <c r="G157" s="76"/>
      <c r="H157" s="76"/>
      <c r="I157" s="76"/>
      <c r="J157" s="44"/>
      <c r="K157" t="str">
        <f>IF(E157="","",'OPĆI DIO'!$C$1)</f>
        <v/>
      </c>
      <c r="L157" t="str">
        <f t="shared" si="16"/>
        <v/>
      </c>
      <c r="M157" t="str">
        <f t="shared" si="17"/>
        <v/>
      </c>
    </row>
    <row r="158" spans="1:13">
      <c r="A158" s="37" t="str">
        <f>IF(E158="","",VLOOKUP('OPĆI DIO'!$C$1,'OPĆI DIO'!$N$4:$W$137,10,FALSE))</f>
        <v/>
      </c>
      <c r="B158" s="37" t="str">
        <f>IF(E158="","",VLOOKUP('OPĆI DIO'!$C$1,'OPĆI DIO'!$N$4:$W$137,9,FALSE))</f>
        <v/>
      </c>
      <c r="C158" s="78" t="str">
        <f t="shared" si="13"/>
        <v/>
      </c>
      <c r="D158" s="36" t="str">
        <f t="shared" si="14"/>
        <v/>
      </c>
      <c r="E158" s="44"/>
      <c r="F158" s="81" t="str">
        <f t="shared" si="15"/>
        <v/>
      </c>
      <c r="G158" s="76"/>
      <c r="H158" s="76"/>
      <c r="I158" s="76"/>
      <c r="J158" s="44"/>
      <c r="K158" t="str">
        <f>IF(E158="","",'OPĆI DIO'!$C$1)</f>
        <v/>
      </c>
      <c r="L158" t="str">
        <f t="shared" si="16"/>
        <v/>
      </c>
      <c r="M158" t="str">
        <f t="shared" si="17"/>
        <v/>
      </c>
    </row>
    <row r="159" spans="1:13">
      <c r="A159" s="37" t="str">
        <f>IF(E159="","",VLOOKUP('OPĆI DIO'!$C$1,'OPĆI DIO'!$N$4:$W$137,10,FALSE))</f>
        <v/>
      </c>
      <c r="B159" s="37" t="str">
        <f>IF(E159="","",VLOOKUP('OPĆI DIO'!$C$1,'OPĆI DIO'!$N$4:$W$137,9,FALSE))</f>
        <v/>
      </c>
      <c r="C159" s="78" t="str">
        <f t="shared" si="13"/>
        <v/>
      </c>
      <c r="D159" s="36" t="str">
        <f t="shared" si="14"/>
        <v/>
      </c>
      <c r="E159" s="44"/>
      <c r="F159" s="81" t="str">
        <f t="shared" si="15"/>
        <v/>
      </c>
      <c r="G159" s="76"/>
      <c r="H159" s="76"/>
      <c r="I159" s="76"/>
      <c r="J159" s="44"/>
      <c r="K159" t="str">
        <f>IF(E159="","",'OPĆI DIO'!$C$1)</f>
        <v/>
      </c>
      <c r="L159" t="str">
        <f t="shared" si="16"/>
        <v/>
      </c>
      <c r="M159" t="str">
        <f t="shared" si="17"/>
        <v/>
      </c>
    </row>
    <row r="160" spans="1:13">
      <c r="A160" s="37" t="str">
        <f>IF(E160="","",VLOOKUP('OPĆI DIO'!$C$1,'OPĆI DIO'!$N$4:$W$137,10,FALSE))</f>
        <v/>
      </c>
      <c r="B160" s="37" t="str">
        <f>IF(E160="","",VLOOKUP('OPĆI DIO'!$C$1,'OPĆI DIO'!$N$4:$W$137,9,FALSE))</f>
        <v/>
      </c>
      <c r="C160" s="78" t="str">
        <f t="shared" si="13"/>
        <v/>
      </c>
      <c r="D160" s="36" t="str">
        <f t="shared" si="14"/>
        <v/>
      </c>
      <c r="E160" s="44"/>
      <c r="F160" s="81" t="str">
        <f t="shared" si="15"/>
        <v/>
      </c>
      <c r="G160" s="76"/>
      <c r="H160" s="76"/>
      <c r="I160" s="76"/>
      <c r="J160" s="44"/>
      <c r="K160" t="str">
        <f>IF(E160="","",'OPĆI DIO'!$C$1)</f>
        <v/>
      </c>
      <c r="L160" t="str">
        <f t="shared" si="16"/>
        <v/>
      </c>
      <c r="M160" t="str">
        <f t="shared" si="17"/>
        <v/>
      </c>
    </row>
    <row r="161" spans="1:13">
      <c r="A161" s="37" t="str">
        <f>IF(E161="","",VLOOKUP('OPĆI DIO'!$C$1,'OPĆI DIO'!$N$4:$W$137,10,FALSE))</f>
        <v/>
      </c>
      <c r="B161" s="37" t="str">
        <f>IF(E161="","",VLOOKUP('OPĆI DIO'!$C$1,'OPĆI DIO'!$N$4:$W$137,9,FALSE))</f>
        <v/>
      </c>
      <c r="C161" s="78" t="str">
        <f t="shared" si="13"/>
        <v/>
      </c>
      <c r="D161" s="36" t="str">
        <f t="shared" si="14"/>
        <v/>
      </c>
      <c r="E161" s="44"/>
      <c r="F161" s="81" t="str">
        <f t="shared" si="15"/>
        <v/>
      </c>
      <c r="G161" s="76"/>
      <c r="H161" s="76"/>
      <c r="I161" s="76"/>
      <c r="J161" s="44"/>
      <c r="K161" t="str">
        <f>IF(E161="","",'OPĆI DIO'!$C$1)</f>
        <v/>
      </c>
      <c r="L161" t="str">
        <f t="shared" si="16"/>
        <v/>
      </c>
      <c r="M161" t="str">
        <f t="shared" si="17"/>
        <v/>
      </c>
    </row>
    <row r="162" spans="1:13">
      <c r="A162" s="37" t="str">
        <f>IF(E162="","",VLOOKUP('OPĆI DIO'!$C$1,'OPĆI DIO'!$N$4:$W$137,10,FALSE))</f>
        <v/>
      </c>
      <c r="B162" s="37" t="str">
        <f>IF(E162="","",VLOOKUP('OPĆI DIO'!$C$1,'OPĆI DIO'!$N$4:$W$137,9,FALSE))</f>
        <v/>
      </c>
      <c r="C162" s="78" t="str">
        <f t="shared" si="13"/>
        <v/>
      </c>
      <c r="D162" s="36" t="str">
        <f t="shared" si="14"/>
        <v/>
      </c>
      <c r="E162" s="44"/>
      <c r="F162" s="81" t="str">
        <f t="shared" si="15"/>
        <v/>
      </c>
      <c r="G162" s="76"/>
      <c r="H162" s="76"/>
      <c r="I162" s="76"/>
      <c r="J162" s="44"/>
      <c r="K162" t="str">
        <f>IF(E162="","",'OPĆI DIO'!$C$1)</f>
        <v/>
      </c>
      <c r="L162" t="str">
        <f t="shared" si="16"/>
        <v/>
      </c>
      <c r="M162" t="str">
        <f t="shared" si="17"/>
        <v/>
      </c>
    </row>
    <row r="163" spans="1:13">
      <c r="A163" s="37" t="str">
        <f>IF(E163="","",VLOOKUP('OPĆI DIO'!$C$1,'OPĆI DIO'!$N$4:$W$137,10,FALSE))</f>
        <v/>
      </c>
      <c r="B163" s="37" t="str">
        <f>IF(E163="","",VLOOKUP('OPĆI DIO'!$C$1,'OPĆI DIO'!$N$4:$W$137,9,FALSE))</f>
        <v/>
      </c>
      <c r="C163" s="78" t="str">
        <f t="shared" si="13"/>
        <v/>
      </c>
      <c r="D163" s="36" t="str">
        <f t="shared" si="14"/>
        <v/>
      </c>
      <c r="E163" s="44"/>
      <c r="F163" s="81" t="str">
        <f t="shared" si="15"/>
        <v/>
      </c>
      <c r="G163" s="76"/>
      <c r="H163" s="76"/>
      <c r="I163" s="76"/>
      <c r="J163" s="44"/>
      <c r="K163" t="str">
        <f>IF(E163="","",'OPĆI DIO'!$C$1)</f>
        <v/>
      </c>
      <c r="L163" t="str">
        <f t="shared" si="16"/>
        <v/>
      </c>
      <c r="M163" t="str">
        <f t="shared" si="17"/>
        <v/>
      </c>
    </row>
    <row r="164" spans="1:13">
      <c r="A164" s="37" t="str">
        <f>IF(E164="","",VLOOKUP('OPĆI DIO'!$C$1,'OPĆI DIO'!$N$4:$W$137,10,FALSE))</f>
        <v/>
      </c>
      <c r="B164" s="37" t="str">
        <f>IF(E164="","",VLOOKUP('OPĆI DIO'!$C$1,'OPĆI DIO'!$N$4:$W$137,9,FALSE))</f>
        <v/>
      </c>
      <c r="C164" s="78" t="str">
        <f t="shared" si="13"/>
        <v/>
      </c>
      <c r="D164" s="36" t="str">
        <f t="shared" si="14"/>
        <v/>
      </c>
      <c r="E164" s="44"/>
      <c r="F164" s="81" t="str">
        <f t="shared" si="15"/>
        <v/>
      </c>
      <c r="G164" s="76"/>
      <c r="H164" s="76"/>
      <c r="I164" s="76"/>
      <c r="J164" s="44"/>
      <c r="K164" t="str">
        <f>IF(E164="","",'OPĆI DIO'!$C$1)</f>
        <v/>
      </c>
      <c r="L164" t="str">
        <f t="shared" si="16"/>
        <v/>
      </c>
      <c r="M164" t="str">
        <f t="shared" si="17"/>
        <v/>
      </c>
    </row>
    <row r="165" spans="1:13">
      <c r="A165" s="37" t="str">
        <f>IF(E165="","",VLOOKUP('OPĆI DIO'!$C$1,'OPĆI DIO'!$N$4:$W$137,10,FALSE))</f>
        <v/>
      </c>
      <c r="B165" s="37" t="str">
        <f>IF(E165="","",VLOOKUP('OPĆI DIO'!$C$1,'OPĆI DIO'!$N$4:$W$137,9,FALSE))</f>
        <v/>
      </c>
      <c r="C165" s="78" t="str">
        <f t="shared" si="13"/>
        <v/>
      </c>
      <c r="D165" s="36" t="str">
        <f t="shared" si="14"/>
        <v/>
      </c>
      <c r="E165" s="44"/>
      <c r="F165" s="81" t="str">
        <f t="shared" si="15"/>
        <v/>
      </c>
      <c r="G165" s="76"/>
      <c r="H165" s="76"/>
      <c r="I165" s="76"/>
      <c r="J165" s="44"/>
      <c r="K165" t="str">
        <f>IF(E165="","",'OPĆI DIO'!$C$1)</f>
        <v/>
      </c>
      <c r="L165" t="str">
        <f t="shared" si="16"/>
        <v/>
      </c>
      <c r="M165" t="str">
        <f t="shared" si="17"/>
        <v/>
      </c>
    </row>
    <row r="166" spans="1:13">
      <c r="A166" s="37" t="str">
        <f>IF(E166="","",VLOOKUP('OPĆI DIO'!$C$1,'OPĆI DIO'!$N$4:$W$137,10,FALSE))</f>
        <v/>
      </c>
      <c r="B166" s="37" t="str">
        <f>IF(E166="","",VLOOKUP('OPĆI DIO'!$C$1,'OPĆI DIO'!$N$4:$W$137,9,FALSE))</f>
        <v/>
      </c>
      <c r="C166" s="78" t="str">
        <f t="shared" si="13"/>
        <v/>
      </c>
      <c r="D166" s="36" t="str">
        <f t="shared" si="14"/>
        <v/>
      </c>
      <c r="E166" s="44"/>
      <c r="F166" s="81" t="str">
        <f t="shared" si="15"/>
        <v/>
      </c>
      <c r="G166" s="76"/>
      <c r="H166" s="76"/>
      <c r="I166" s="76"/>
      <c r="J166" s="44"/>
      <c r="K166" t="str">
        <f>IF(E166="","",'OPĆI DIO'!$C$1)</f>
        <v/>
      </c>
      <c r="L166" t="str">
        <f t="shared" si="16"/>
        <v/>
      </c>
      <c r="M166" t="str">
        <f t="shared" si="17"/>
        <v/>
      </c>
    </row>
    <row r="167" spans="1:13">
      <c r="A167" s="37" t="str">
        <f>IF(E167="","",VLOOKUP('OPĆI DIO'!$C$1,'OPĆI DIO'!$N$4:$W$137,10,FALSE))</f>
        <v/>
      </c>
      <c r="B167" s="37" t="str">
        <f>IF(E167="","",VLOOKUP('OPĆI DIO'!$C$1,'OPĆI DIO'!$N$4:$W$137,9,FALSE))</f>
        <v/>
      </c>
      <c r="C167" s="78" t="str">
        <f t="shared" si="13"/>
        <v/>
      </c>
      <c r="D167" s="36" t="str">
        <f t="shared" si="14"/>
        <v/>
      </c>
      <c r="E167" s="44"/>
      <c r="F167" s="81" t="str">
        <f t="shared" si="15"/>
        <v/>
      </c>
      <c r="G167" s="76"/>
      <c r="H167" s="76"/>
      <c r="I167" s="76"/>
      <c r="J167" s="44"/>
      <c r="K167" t="str">
        <f>IF(E167="","",'OPĆI DIO'!$C$1)</f>
        <v/>
      </c>
      <c r="L167" t="str">
        <f t="shared" si="16"/>
        <v/>
      </c>
      <c r="M167" t="str">
        <f t="shared" si="17"/>
        <v/>
      </c>
    </row>
    <row r="168" spans="1:13">
      <c r="A168" s="37" t="str">
        <f>IF(E168="","",VLOOKUP('OPĆI DIO'!$C$1,'OPĆI DIO'!$N$4:$W$137,10,FALSE))</f>
        <v/>
      </c>
      <c r="B168" s="37" t="str">
        <f>IF(E168="","",VLOOKUP('OPĆI DIO'!$C$1,'OPĆI DIO'!$N$4:$W$137,9,FALSE))</f>
        <v/>
      </c>
      <c r="C168" s="78" t="str">
        <f t="shared" si="13"/>
        <v/>
      </c>
      <c r="D168" s="36" t="str">
        <f t="shared" si="14"/>
        <v/>
      </c>
      <c r="E168" s="44"/>
      <c r="F168" s="81" t="str">
        <f t="shared" si="15"/>
        <v/>
      </c>
      <c r="G168" s="76"/>
      <c r="H168" s="76"/>
      <c r="I168" s="76"/>
      <c r="J168" s="44"/>
      <c r="K168" t="str">
        <f>IF(E168="","",'OPĆI DIO'!$C$1)</f>
        <v/>
      </c>
      <c r="L168" t="str">
        <f t="shared" si="16"/>
        <v/>
      </c>
      <c r="M168" t="str">
        <f t="shared" si="17"/>
        <v/>
      </c>
    </row>
    <row r="169" spans="1:13">
      <c r="A169" s="37" t="str">
        <f>IF(E169="","",VLOOKUP('OPĆI DIO'!$C$1,'OPĆI DIO'!$N$4:$W$137,10,FALSE))</f>
        <v/>
      </c>
      <c r="B169" s="37" t="str">
        <f>IF(E169="","",VLOOKUP('OPĆI DIO'!$C$1,'OPĆI DIO'!$N$4:$W$137,9,FALSE))</f>
        <v/>
      </c>
      <c r="C169" s="78" t="str">
        <f t="shared" si="13"/>
        <v/>
      </c>
      <c r="D169" s="36" t="str">
        <f t="shared" si="14"/>
        <v/>
      </c>
      <c r="E169" s="44"/>
      <c r="F169" s="81" t="str">
        <f t="shared" si="15"/>
        <v/>
      </c>
      <c r="G169" s="76"/>
      <c r="H169" s="76"/>
      <c r="I169" s="76"/>
      <c r="J169" s="44"/>
      <c r="K169" t="str">
        <f>IF(E169="","",'OPĆI DIO'!$C$1)</f>
        <v/>
      </c>
      <c r="L169" t="str">
        <f t="shared" si="16"/>
        <v/>
      </c>
      <c r="M169" t="str">
        <f t="shared" si="17"/>
        <v/>
      </c>
    </row>
    <row r="170" spans="1:13">
      <c r="A170" s="37" t="str">
        <f>IF(E170="","",VLOOKUP('OPĆI DIO'!$C$1,'OPĆI DIO'!$N$4:$W$137,10,FALSE))</f>
        <v/>
      </c>
      <c r="B170" s="37" t="str">
        <f>IF(E170="","",VLOOKUP('OPĆI DIO'!$C$1,'OPĆI DIO'!$N$4:$W$137,9,FALSE))</f>
        <v/>
      </c>
      <c r="C170" s="78" t="str">
        <f t="shared" si="13"/>
        <v/>
      </c>
      <c r="D170" s="36" t="str">
        <f t="shared" si="14"/>
        <v/>
      </c>
      <c r="E170" s="44"/>
      <c r="F170" s="81" t="str">
        <f t="shared" si="15"/>
        <v/>
      </c>
      <c r="G170" s="76"/>
      <c r="H170" s="76"/>
      <c r="I170" s="76"/>
      <c r="J170" s="44"/>
      <c r="K170" t="str">
        <f>IF(E170="","",'OPĆI DIO'!$C$1)</f>
        <v/>
      </c>
      <c r="L170" t="str">
        <f t="shared" si="16"/>
        <v/>
      </c>
      <c r="M170" t="str">
        <f t="shared" si="17"/>
        <v/>
      </c>
    </row>
    <row r="171" spans="1:13">
      <c r="A171" s="37" t="str">
        <f>IF(E171="","",VLOOKUP('OPĆI DIO'!$C$1,'OPĆI DIO'!$N$4:$W$137,10,FALSE))</f>
        <v/>
      </c>
      <c r="B171" s="37" t="str">
        <f>IF(E171="","",VLOOKUP('OPĆI DIO'!$C$1,'OPĆI DIO'!$N$4:$W$137,9,FALSE))</f>
        <v/>
      </c>
      <c r="C171" s="78" t="str">
        <f t="shared" si="13"/>
        <v/>
      </c>
      <c r="D171" s="36" t="str">
        <f t="shared" si="14"/>
        <v/>
      </c>
      <c r="E171" s="44"/>
      <c r="F171" s="81" t="str">
        <f t="shared" si="15"/>
        <v/>
      </c>
      <c r="G171" s="76"/>
      <c r="H171" s="76"/>
      <c r="I171" s="76"/>
      <c r="J171" s="44"/>
      <c r="K171" t="str">
        <f>IF(E171="","",'OPĆI DIO'!$C$1)</f>
        <v/>
      </c>
      <c r="L171" t="str">
        <f t="shared" si="16"/>
        <v/>
      </c>
      <c r="M171" t="str">
        <f t="shared" si="17"/>
        <v/>
      </c>
    </row>
    <row r="172" spans="1:13">
      <c r="A172" s="37" t="str">
        <f>IF(E172="","",VLOOKUP('OPĆI DIO'!$C$1,'OPĆI DIO'!$N$4:$W$137,10,FALSE))</f>
        <v/>
      </c>
      <c r="B172" s="37" t="str">
        <f>IF(E172="","",VLOOKUP('OPĆI DIO'!$C$1,'OPĆI DIO'!$N$4:$W$137,9,FALSE))</f>
        <v/>
      </c>
      <c r="C172" s="78" t="str">
        <f t="shared" si="13"/>
        <v/>
      </c>
      <c r="D172" s="36" t="str">
        <f t="shared" si="14"/>
        <v/>
      </c>
      <c r="E172" s="44"/>
      <c r="F172" s="81" t="str">
        <f t="shared" si="15"/>
        <v/>
      </c>
      <c r="G172" s="76"/>
      <c r="H172" s="76"/>
      <c r="I172" s="76"/>
      <c r="J172" s="44"/>
      <c r="K172" t="str">
        <f>IF(E172="","",'OPĆI DIO'!$C$1)</f>
        <v/>
      </c>
      <c r="L172" t="str">
        <f t="shared" si="16"/>
        <v/>
      </c>
      <c r="M172" t="str">
        <f t="shared" si="17"/>
        <v/>
      </c>
    </row>
    <row r="173" spans="1:13">
      <c r="A173" s="37" t="str">
        <f>IF(E173="","",VLOOKUP('OPĆI DIO'!$C$1,'OPĆI DIO'!$N$4:$W$137,10,FALSE))</f>
        <v/>
      </c>
      <c r="B173" s="37" t="str">
        <f>IF(E173="","",VLOOKUP('OPĆI DIO'!$C$1,'OPĆI DIO'!$N$4:$W$137,9,FALSE))</f>
        <v/>
      </c>
      <c r="C173" s="78" t="str">
        <f t="shared" si="13"/>
        <v/>
      </c>
      <c r="D173" s="36" t="str">
        <f t="shared" si="14"/>
        <v/>
      </c>
      <c r="E173" s="44"/>
      <c r="F173" s="81" t="str">
        <f t="shared" si="15"/>
        <v/>
      </c>
      <c r="G173" s="76"/>
      <c r="H173" s="76"/>
      <c r="I173" s="76"/>
      <c r="J173" s="44"/>
      <c r="K173" t="str">
        <f>IF(E173="","",'OPĆI DIO'!$C$1)</f>
        <v/>
      </c>
      <c r="L173" t="str">
        <f t="shared" si="16"/>
        <v/>
      </c>
      <c r="M173" t="str">
        <f t="shared" si="17"/>
        <v/>
      </c>
    </row>
    <row r="174" spans="1:13">
      <c r="A174" s="37" t="str">
        <f>IF(E174="","",VLOOKUP('OPĆI DIO'!$C$1,'OPĆI DIO'!$N$4:$W$137,10,FALSE))</f>
        <v/>
      </c>
      <c r="B174" s="37" t="str">
        <f>IF(E174="","",VLOOKUP('OPĆI DIO'!$C$1,'OPĆI DIO'!$N$4:$W$137,9,FALSE))</f>
        <v/>
      </c>
      <c r="C174" s="78" t="str">
        <f t="shared" si="13"/>
        <v/>
      </c>
      <c r="D174" s="36" t="str">
        <f t="shared" si="14"/>
        <v/>
      </c>
      <c r="E174" s="44"/>
      <c r="F174" s="81" t="str">
        <f t="shared" si="15"/>
        <v/>
      </c>
      <c r="G174" s="76"/>
      <c r="H174" s="76"/>
      <c r="I174" s="76"/>
      <c r="J174" s="44"/>
      <c r="K174" t="str">
        <f>IF(E174="","",'OPĆI DIO'!$C$1)</f>
        <v/>
      </c>
      <c r="L174" t="str">
        <f t="shared" si="16"/>
        <v/>
      </c>
      <c r="M174" t="str">
        <f t="shared" si="17"/>
        <v/>
      </c>
    </row>
    <row r="175" spans="1:13">
      <c r="A175" s="37" t="str">
        <f>IF(E175="","",VLOOKUP('OPĆI DIO'!$C$1,'OPĆI DIO'!$N$4:$W$137,10,FALSE))</f>
        <v/>
      </c>
      <c r="B175" s="37" t="str">
        <f>IF(E175="","",VLOOKUP('OPĆI DIO'!$C$1,'OPĆI DIO'!$N$4:$W$137,9,FALSE))</f>
        <v/>
      </c>
      <c r="C175" s="78" t="str">
        <f t="shared" si="13"/>
        <v/>
      </c>
      <c r="D175" s="36" t="str">
        <f t="shared" si="14"/>
        <v/>
      </c>
      <c r="E175" s="44"/>
      <c r="F175" s="81" t="str">
        <f t="shared" si="15"/>
        <v/>
      </c>
      <c r="G175" s="76"/>
      <c r="H175" s="76"/>
      <c r="I175" s="76"/>
      <c r="J175" s="44"/>
      <c r="K175" t="str">
        <f>IF(E175="","",'OPĆI DIO'!$C$1)</f>
        <v/>
      </c>
      <c r="L175" t="str">
        <f t="shared" si="16"/>
        <v/>
      </c>
      <c r="M175" t="str">
        <f t="shared" si="17"/>
        <v/>
      </c>
    </row>
    <row r="176" spans="1:13">
      <c r="A176" s="37" t="str">
        <f>IF(E176="","",VLOOKUP('OPĆI DIO'!$C$1,'OPĆI DIO'!$N$4:$W$137,10,FALSE))</f>
        <v/>
      </c>
      <c r="B176" s="37" t="str">
        <f>IF(E176="","",VLOOKUP('OPĆI DIO'!$C$1,'OPĆI DIO'!$N$4:$W$137,9,FALSE))</f>
        <v/>
      </c>
      <c r="C176" s="78" t="str">
        <f t="shared" si="13"/>
        <v/>
      </c>
      <c r="D176" s="36" t="str">
        <f t="shared" si="14"/>
        <v/>
      </c>
      <c r="E176" s="44"/>
      <c r="F176" s="81" t="str">
        <f t="shared" si="15"/>
        <v/>
      </c>
      <c r="G176" s="76"/>
      <c r="H176" s="76"/>
      <c r="I176" s="76"/>
      <c r="J176" s="44"/>
      <c r="K176" t="str">
        <f>IF(E176="","",'OPĆI DIO'!$C$1)</f>
        <v/>
      </c>
      <c r="L176" t="str">
        <f t="shared" si="16"/>
        <v/>
      </c>
      <c r="M176" t="str">
        <f t="shared" si="17"/>
        <v/>
      </c>
    </row>
    <row r="177" spans="1:13">
      <c r="A177" s="37" t="str">
        <f>IF(E177="","",VLOOKUP('OPĆI DIO'!$C$1,'OPĆI DIO'!$N$4:$W$137,10,FALSE))</f>
        <v/>
      </c>
      <c r="B177" s="37" t="str">
        <f>IF(E177="","",VLOOKUP('OPĆI DIO'!$C$1,'OPĆI DIO'!$N$4:$W$137,9,FALSE))</f>
        <v/>
      </c>
      <c r="C177" s="78" t="str">
        <f t="shared" si="13"/>
        <v/>
      </c>
      <c r="D177" s="36" t="str">
        <f t="shared" si="14"/>
        <v/>
      </c>
      <c r="E177" s="44"/>
      <c r="F177" s="81" t="str">
        <f t="shared" si="15"/>
        <v/>
      </c>
      <c r="G177" s="76"/>
      <c r="H177" s="76"/>
      <c r="I177" s="76"/>
      <c r="J177" s="44"/>
      <c r="K177" t="str">
        <f>IF(E177="","",'OPĆI DIO'!$C$1)</f>
        <v/>
      </c>
      <c r="L177" t="str">
        <f t="shared" si="16"/>
        <v/>
      </c>
      <c r="M177" t="str">
        <f t="shared" si="17"/>
        <v/>
      </c>
    </row>
    <row r="178" spans="1:13">
      <c r="A178" s="37" t="str">
        <f>IF(E178="","",VLOOKUP('OPĆI DIO'!$C$1,'OPĆI DIO'!$N$4:$W$137,10,FALSE))</f>
        <v/>
      </c>
      <c r="B178" s="37" t="str">
        <f>IF(E178="","",VLOOKUP('OPĆI DIO'!$C$1,'OPĆI DIO'!$N$4:$W$137,9,FALSE))</f>
        <v/>
      </c>
      <c r="C178" s="78" t="str">
        <f t="shared" si="13"/>
        <v/>
      </c>
      <c r="D178" s="36" t="str">
        <f t="shared" si="14"/>
        <v/>
      </c>
      <c r="E178" s="44"/>
      <c r="F178" s="81" t="str">
        <f t="shared" si="15"/>
        <v/>
      </c>
      <c r="G178" s="76"/>
      <c r="H178" s="76"/>
      <c r="I178" s="76"/>
      <c r="J178" s="44"/>
      <c r="K178" t="str">
        <f>IF(E178="","",'OPĆI DIO'!$C$1)</f>
        <v/>
      </c>
      <c r="L178" t="str">
        <f t="shared" si="16"/>
        <v/>
      </c>
      <c r="M178" t="str">
        <f t="shared" si="17"/>
        <v/>
      </c>
    </row>
    <row r="179" spans="1:13">
      <c r="A179" s="37" t="str">
        <f>IF(E179="","",VLOOKUP('OPĆI DIO'!$C$1,'OPĆI DIO'!$N$4:$W$137,10,FALSE))</f>
        <v/>
      </c>
      <c r="B179" s="37" t="str">
        <f>IF(E179="","",VLOOKUP('OPĆI DIO'!$C$1,'OPĆI DIO'!$N$4:$W$137,9,FALSE))</f>
        <v/>
      </c>
      <c r="C179" s="78" t="str">
        <f t="shared" si="13"/>
        <v/>
      </c>
      <c r="D179" s="36" t="str">
        <f t="shared" si="14"/>
        <v/>
      </c>
      <c r="E179" s="44"/>
      <c r="F179" s="81" t="str">
        <f t="shared" si="15"/>
        <v/>
      </c>
      <c r="G179" s="76"/>
      <c r="H179" s="76"/>
      <c r="I179" s="76"/>
      <c r="J179" s="44"/>
      <c r="K179" t="str">
        <f>IF(E179="","",'OPĆI DIO'!$C$1)</f>
        <v/>
      </c>
      <c r="L179" t="str">
        <f t="shared" si="16"/>
        <v/>
      </c>
      <c r="M179" t="str">
        <f t="shared" si="17"/>
        <v/>
      </c>
    </row>
    <row r="180" spans="1:13">
      <c r="A180" s="37" t="str">
        <f>IF(E180="","",VLOOKUP('OPĆI DIO'!$C$1,'OPĆI DIO'!$N$4:$W$137,10,FALSE))</f>
        <v/>
      </c>
      <c r="B180" s="37" t="str">
        <f>IF(E180="","",VLOOKUP('OPĆI DIO'!$C$1,'OPĆI DIO'!$N$4:$W$137,9,FALSE))</f>
        <v/>
      </c>
      <c r="C180" s="78" t="str">
        <f t="shared" si="13"/>
        <v/>
      </c>
      <c r="D180" s="36" t="str">
        <f t="shared" si="14"/>
        <v/>
      </c>
      <c r="E180" s="44"/>
      <c r="F180" s="81" t="str">
        <f t="shared" si="15"/>
        <v/>
      </c>
      <c r="G180" s="76"/>
      <c r="H180" s="76"/>
      <c r="I180" s="76"/>
      <c r="J180" s="44"/>
      <c r="K180" t="str">
        <f>IF(E180="","",'OPĆI DIO'!$C$1)</f>
        <v/>
      </c>
      <c r="L180" t="str">
        <f t="shared" si="16"/>
        <v/>
      </c>
      <c r="M180" t="str">
        <f t="shared" si="17"/>
        <v/>
      </c>
    </row>
    <row r="181" spans="1:13">
      <c r="A181" s="37" t="str">
        <f>IF(E181="","",VLOOKUP('OPĆI DIO'!$C$1,'OPĆI DIO'!$N$4:$W$137,10,FALSE))</f>
        <v/>
      </c>
      <c r="B181" s="37" t="str">
        <f>IF(E181="","",VLOOKUP('OPĆI DIO'!$C$1,'OPĆI DIO'!$N$4:$W$137,9,FALSE))</f>
        <v/>
      </c>
      <c r="C181" s="78" t="str">
        <f t="shared" si="13"/>
        <v/>
      </c>
      <c r="D181" s="36" t="str">
        <f t="shared" si="14"/>
        <v/>
      </c>
      <c r="E181" s="44"/>
      <c r="F181" s="81" t="str">
        <f t="shared" si="15"/>
        <v/>
      </c>
      <c r="G181" s="76"/>
      <c r="H181" s="76"/>
      <c r="I181" s="76"/>
      <c r="J181" s="44"/>
      <c r="K181" t="str">
        <f>IF(E181="","",'OPĆI DIO'!$C$1)</f>
        <v/>
      </c>
      <c r="L181" t="str">
        <f t="shared" si="16"/>
        <v/>
      </c>
      <c r="M181" t="str">
        <f t="shared" si="17"/>
        <v/>
      </c>
    </row>
    <row r="182" spans="1:13">
      <c r="A182" s="37" t="str">
        <f>IF(E182="","",VLOOKUP('OPĆI DIO'!$C$1,'OPĆI DIO'!$N$4:$W$137,10,FALSE))</f>
        <v/>
      </c>
      <c r="B182" s="37" t="str">
        <f>IF(E182="","",VLOOKUP('OPĆI DIO'!$C$1,'OPĆI DIO'!$N$4:$W$137,9,FALSE))</f>
        <v/>
      </c>
      <c r="C182" s="78" t="str">
        <f t="shared" si="13"/>
        <v/>
      </c>
      <c r="D182" s="36" t="str">
        <f t="shared" si="14"/>
        <v/>
      </c>
      <c r="E182" s="44"/>
      <c r="F182" s="81" t="str">
        <f t="shared" si="15"/>
        <v/>
      </c>
      <c r="G182" s="76"/>
      <c r="H182" s="76"/>
      <c r="I182" s="76"/>
      <c r="J182" s="44"/>
      <c r="K182" t="str">
        <f>IF(E182="","",'OPĆI DIO'!$C$1)</f>
        <v/>
      </c>
      <c r="L182" t="str">
        <f t="shared" si="16"/>
        <v/>
      </c>
      <c r="M182" t="str">
        <f t="shared" si="17"/>
        <v/>
      </c>
    </row>
    <row r="183" spans="1:13">
      <c r="A183" s="37" t="str">
        <f>IF(E183="","",VLOOKUP('OPĆI DIO'!$C$1,'OPĆI DIO'!$N$4:$W$137,10,FALSE))</f>
        <v/>
      </c>
      <c r="B183" s="37" t="str">
        <f>IF(E183="","",VLOOKUP('OPĆI DIO'!$C$1,'OPĆI DIO'!$N$4:$W$137,9,FALSE))</f>
        <v/>
      </c>
      <c r="C183" s="78" t="str">
        <f t="shared" si="13"/>
        <v/>
      </c>
      <c r="D183" s="36" t="str">
        <f t="shared" si="14"/>
        <v/>
      </c>
      <c r="E183" s="44"/>
      <c r="F183" s="81" t="str">
        <f t="shared" si="15"/>
        <v/>
      </c>
      <c r="G183" s="76"/>
      <c r="H183" s="76"/>
      <c r="I183" s="76"/>
      <c r="J183" s="44"/>
      <c r="K183" t="str">
        <f>IF(E183="","",'OPĆI DIO'!$C$1)</f>
        <v/>
      </c>
      <c r="L183" t="str">
        <f t="shared" si="16"/>
        <v/>
      </c>
      <c r="M183" t="str">
        <f t="shared" si="17"/>
        <v/>
      </c>
    </row>
    <row r="184" spans="1:13">
      <c r="A184" s="37" t="str">
        <f>IF(E184="","",VLOOKUP('OPĆI DIO'!$C$1,'OPĆI DIO'!$N$4:$W$137,10,FALSE))</f>
        <v/>
      </c>
      <c r="B184" s="37" t="str">
        <f>IF(E184="","",VLOOKUP('OPĆI DIO'!$C$1,'OPĆI DIO'!$N$4:$W$137,9,FALSE))</f>
        <v/>
      </c>
      <c r="C184" s="78" t="str">
        <f t="shared" si="13"/>
        <v/>
      </c>
      <c r="D184" s="36" t="str">
        <f t="shared" si="14"/>
        <v/>
      </c>
      <c r="E184" s="44"/>
      <c r="F184" s="81" t="str">
        <f t="shared" si="15"/>
        <v/>
      </c>
      <c r="G184" s="76"/>
      <c r="H184" s="76"/>
      <c r="I184" s="76"/>
      <c r="J184" s="44"/>
      <c r="K184" t="str">
        <f>IF(E184="","",'OPĆI DIO'!$C$1)</f>
        <v/>
      </c>
      <c r="L184" t="str">
        <f t="shared" si="16"/>
        <v/>
      </c>
      <c r="M184" t="str">
        <f t="shared" si="17"/>
        <v/>
      </c>
    </row>
    <row r="185" spans="1:13">
      <c r="A185" s="37" t="str">
        <f>IF(E185="","",VLOOKUP('OPĆI DIO'!$C$1,'OPĆI DIO'!$N$4:$W$137,10,FALSE))</f>
        <v/>
      </c>
      <c r="B185" s="37" t="str">
        <f>IF(E185="","",VLOOKUP('OPĆI DIO'!$C$1,'OPĆI DIO'!$N$4:$W$137,9,FALSE))</f>
        <v/>
      </c>
      <c r="C185" s="78" t="str">
        <f t="shared" si="13"/>
        <v/>
      </c>
      <c r="D185" s="36" t="str">
        <f t="shared" si="14"/>
        <v/>
      </c>
      <c r="E185" s="44"/>
      <c r="F185" s="81" t="str">
        <f t="shared" si="15"/>
        <v/>
      </c>
      <c r="G185" s="76"/>
      <c r="H185" s="76"/>
      <c r="I185" s="76"/>
      <c r="J185" s="44"/>
      <c r="K185" t="str">
        <f>IF(E185="","",'OPĆI DIO'!$C$1)</f>
        <v/>
      </c>
      <c r="L185" t="str">
        <f t="shared" si="16"/>
        <v/>
      </c>
      <c r="M185" t="str">
        <f t="shared" si="17"/>
        <v/>
      </c>
    </row>
    <row r="186" spans="1:13">
      <c r="A186" s="37" t="str">
        <f>IF(E186="","",VLOOKUP('OPĆI DIO'!$C$1,'OPĆI DIO'!$N$4:$W$137,10,FALSE))</f>
        <v/>
      </c>
      <c r="B186" s="37" t="str">
        <f>IF(E186="","",VLOOKUP('OPĆI DIO'!$C$1,'OPĆI DIO'!$N$4:$W$137,9,FALSE))</f>
        <v/>
      </c>
      <c r="C186" s="78" t="str">
        <f t="shared" si="13"/>
        <v/>
      </c>
      <c r="D186" s="36" t="str">
        <f t="shared" si="14"/>
        <v/>
      </c>
      <c r="E186" s="44"/>
      <c r="F186" s="81" t="str">
        <f t="shared" si="15"/>
        <v/>
      </c>
      <c r="G186" s="76"/>
      <c r="H186" s="76"/>
      <c r="I186" s="76"/>
      <c r="J186" s="44"/>
      <c r="K186" t="str">
        <f>IF(E186="","",'OPĆI DIO'!$C$1)</f>
        <v/>
      </c>
      <c r="L186" t="str">
        <f t="shared" si="16"/>
        <v/>
      </c>
      <c r="M186" t="str">
        <f t="shared" si="17"/>
        <v/>
      </c>
    </row>
    <row r="187" spans="1:13">
      <c r="A187" s="37" t="str">
        <f>IF(E187="","",VLOOKUP('OPĆI DIO'!$C$1,'OPĆI DIO'!$N$4:$W$137,10,FALSE))</f>
        <v/>
      </c>
      <c r="B187" s="37" t="str">
        <f>IF(E187="","",VLOOKUP('OPĆI DIO'!$C$1,'OPĆI DIO'!$N$4:$W$137,9,FALSE))</f>
        <v/>
      </c>
      <c r="C187" s="78" t="str">
        <f t="shared" si="13"/>
        <v/>
      </c>
      <c r="D187" s="36" t="str">
        <f t="shared" si="14"/>
        <v/>
      </c>
      <c r="E187" s="44"/>
      <c r="F187" s="81" t="str">
        <f t="shared" si="15"/>
        <v/>
      </c>
      <c r="G187" s="76"/>
      <c r="H187" s="76"/>
      <c r="I187" s="76"/>
      <c r="J187" s="44"/>
      <c r="K187" t="str">
        <f>IF(E187="","",'OPĆI DIO'!$C$1)</f>
        <v/>
      </c>
      <c r="L187" t="str">
        <f t="shared" si="16"/>
        <v/>
      </c>
      <c r="M187" t="str">
        <f t="shared" si="17"/>
        <v/>
      </c>
    </row>
    <row r="188" spans="1:13">
      <c r="A188" s="37" t="str">
        <f>IF(E188="","",VLOOKUP('OPĆI DIO'!$C$1,'OPĆI DIO'!$N$4:$W$137,10,FALSE))</f>
        <v/>
      </c>
      <c r="B188" s="37" t="str">
        <f>IF(E188="","",VLOOKUP('OPĆI DIO'!$C$1,'OPĆI DIO'!$N$4:$W$137,9,FALSE))</f>
        <v/>
      </c>
      <c r="C188" s="78" t="str">
        <f t="shared" si="13"/>
        <v/>
      </c>
      <c r="D188" s="36" t="str">
        <f t="shared" si="14"/>
        <v/>
      </c>
      <c r="E188" s="44"/>
      <c r="F188" s="81" t="str">
        <f t="shared" si="15"/>
        <v/>
      </c>
      <c r="G188" s="76"/>
      <c r="H188" s="76"/>
      <c r="I188" s="76"/>
      <c r="J188" s="44"/>
      <c r="K188" t="str">
        <f>IF(E188="","",'OPĆI DIO'!$C$1)</f>
        <v/>
      </c>
      <c r="L188" t="str">
        <f t="shared" si="16"/>
        <v/>
      </c>
      <c r="M188" t="str">
        <f t="shared" si="17"/>
        <v/>
      </c>
    </row>
    <row r="189" spans="1:13">
      <c r="A189" s="37" t="str">
        <f>IF(E189="","",VLOOKUP('OPĆI DIO'!$C$1,'OPĆI DIO'!$N$4:$W$137,10,FALSE))</f>
        <v/>
      </c>
      <c r="B189" s="37" t="str">
        <f>IF(E189="","",VLOOKUP('OPĆI DIO'!$C$1,'OPĆI DIO'!$N$4:$W$137,9,FALSE))</f>
        <v/>
      </c>
      <c r="C189" s="78" t="str">
        <f t="shared" si="13"/>
        <v/>
      </c>
      <c r="D189" s="36" t="str">
        <f t="shared" si="14"/>
        <v/>
      </c>
      <c r="E189" s="44"/>
      <c r="F189" s="81" t="str">
        <f t="shared" si="15"/>
        <v/>
      </c>
      <c r="G189" s="76"/>
      <c r="H189" s="76"/>
      <c r="I189" s="76"/>
      <c r="J189" s="44"/>
      <c r="K189" t="str">
        <f>IF(E189="","",'OPĆI DIO'!$C$1)</f>
        <v/>
      </c>
      <c r="L189" t="str">
        <f t="shared" si="16"/>
        <v/>
      </c>
      <c r="M189" t="str">
        <f t="shared" si="17"/>
        <v/>
      </c>
    </row>
    <row r="190" spans="1:13">
      <c r="A190" s="37" t="str">
        <f>IF(E190="","",VLOOKUP('OPĆI DIO'!$C$1,'OPĆI DIO'!$N$4:$W$137,10,FALSE))</f>
        <v/>
      </c>
      <c r="B190" s="37" t="str">
        <f>IF(E190="","",VLOOKUP('OPĆI DIO'!$C$1,'OPĆI DIO'!$N$4:$W$137,9,FALSE))</f>
        <v/>
      </c>
      <c r="C190" s="78" t="str">
        <f t="shared" si="13"/>
        <v/>
      </c>
      <c r="D190" s="36" t="str">
        <f t="shared" si="14"/>
        <v/>
      </c>
      <c r="E190" s="44"/>
      <c r="F190" s="81" t="str">
        <f t="shared" si="15"/>
        <v/>
      </c>
      <c r="G190" s="76"/>
      <c r="H190" s="76"/>
      <c r="I190" s="76"/>
      <c r="J190" s="44"/>
      <c r="K190" t="str">
        <f>IF(E190="","",'OPĆI DIO'!$C$1)</f>
        <v/>
      </c>
      <c r="L190" t="str">
        <f t="shared" si="16"/>
        <v/>
      </c>
      <c r="M190" t="str">
        <f t="shared" si="17"/>
        <v/>
      </c>
    </row>
    <row r="191" spans="1:13">
      <c r="A191" s="37" t="str">
        <f>IF(E191="","",VLOOKUP('OPĆI DIO'!$C$1,'OPĆI DIO'!$N$4:$W$137,10,FALSE))</f>
        <v/>
      </c>
      <c r="B191" s="37" t="str">
        <f>IF(E191="","",VLOOKUP('OPĆI DIO'!$C$1,'OPĆI DIO'!$N$4:$W$137,9,FALSE))</f>
        <v/>
      </c>
      <c r="C191" s="78" t="str">
        <f t="shared" si="13"/>
        <v/>
      </c>
      <c r="D191" s="36" t="str">
        <f t="shared" si="14"/>
        <v/>
      </c>
      <c r="E191" s="44"/>
      <c r="F191" s="81" t="str">
        <f t="shared" si="15"/>
        <v/>
      </c>
      <c r="G191" s="76"/>
      <c r="H191" s="76"/>
      <c r="I191" s="76"/>
      <c r="J191" s="44"/>
      <c r="K191" t="str">
        <f>IF(E191="","",'OPĆI DIO'!$C$1)</f>
        <v/>
      </c>
      <c r="L191" t="str">
        <f t="shared" si="16"/>
        <v/>
      </c>
      <c r="M191" t="str">
        <f t="shared" si="17"/>
        <v/>
      </c>
    </row>
    <row r="192" spans="1:13">
      <c r="A192" s="37" t="str">
        <f>IF(E192="","",VLOOKUP('OPĆI DIO'!$C$1,'OPĆI DIO'!$N$4:$W$137,10,FALSE))</f>
        <v/>
      </c>
      <c r="B192" s="37" t="str">
        <f>IF(E192="","",VLOOKUP('OPĆI DIO'!$C$1,'OPĆI DIO'!$N$4:$W$137,9,FALSE))</f>
        <v/>
      </c>
      <c r="C192" s="78" t="str">
        <f t="shared" si="13"/>
        <v/>
      </c>
      <c r="D192" s="36" t="str">
        <f t="shared" si="14"/>
        <v/>
      </c>
      <c r="E192" s="44"/>
      <c r="F192" s="81" t="str">
        <f t="shared" si="15"/>
        <v/>
      </c>
      <c r="G192" s="76"/>
      <c r="H192" s="76"/>
      <c r="I192" s="76"/>
      <c r="J192" s="44"/>
      <c r="K192" t="str">
        <f>IF(E192="","",'OPĆI DIO'!$C$1)</f>
        <v/>
      </c>
      <c r="L192" t="str">
        <f t="shared" si="16"/>
        <v/>
      </c>
      <c r="M192" t="str">
        <f t="shared" si="17"/>
        <v/>
      </c>
    </row>
    <row r="193" spans="1:13">
      <c r="A193" s="37" t="str">
        <f>IF(E193="","",VLOOKUP('OPĆI DIO'!$C$1,'OPĆI DIO'!$N$4:$W$137,10,FALSE))</f>
        <v/>
      </c>
      <c r="B193" s="37" t="str">
        <f>IF(E193="","",VLOOKUP('OPĆI DIO'!$C$1,'OPĆI DIO'!$N$4:$W$137,9,FALSE))</f>
        <v/>
      </c>
      <c r="C193" s="78" t="str">
        <f t="shared" si="13"/>
        <v/>
      </c>
      <c r="D193" s="36" t="str">
        <f t="shared" si="14"/>
        <v/>
      </c>
      <c r="E193" s="44"/>
      <c r="F193" s="81" t="str">
        <f t="shared" si="15"/>
        <v/>
      </c>
      <c r="G193" s="76"/>
      <c r="H193" s="76"/>
      <c r="I193" s="76"/>
      <c r="J193" s="44"/>
      <c r="K193" t="str">
        <f>IF(E193="","",'OPĆI DIO'!$C$1)</f>
        <v/>
      </c>
      <c r="L193" t="str">
        <f t="shared" si="16"/>
        <v/>
      </c>
      <c r="M193" t="str">
        <f t="shared" si="17"/>
        <v/>
      </c>
    </row>
    <row r="194" spans="1:13">
      <c r="A194" s="37" t="str">
        <f>IF(E194="","",VLOOKUP('OPĆI DIO'!$C$1,'OPĆI DIO'!$N$4:$W$137,10,FALSE))</f>
        <v/>
      </c>
      <c r="B194" s="37" t="str">
        <f>IF(E194="","",VLOOKUP('OPĆI DIO'!$C$1,'OPĆI DIO'!$N$4:$W$137,9,FALSE))</f>
        <v/>
      </c>
      <c r="C194" s="78" t="str">
        <f t="shared" si="13"/>
        <v/>
      </c>
      <c r="D194" s="36" t="str">
        <f t="shared" si="14"/>
        <v/>
      </c>
      <c r="E194" s="44"/>
      <c r="F194" s="81" t="str">
        <f t="shared" si="15"/>
        <v/>
      </c>
      <c r="G194" s="76"/>
      <c r="H194" s="76"/>
      <c r="I194" s="76"/>
      <c r="J194" s="44"/>
      <c r="K194" t="str">
        <f>IF(E194="","",'OPĆI DIO'!$C$1)</f>
        <v/>
      </c>
      <c r="L194" t="str">
        <f t="shared" si="16"/>
        <v/>
      </c>
      <c r="M194" t="str">
        <f t="shared" si="17"/>
        <v/>
      </c>
    </row>
    <row r="195" spans="1:13">
      <c r="A195" s="37" t="str">
        <f>IF(E195="","",VLOOKUP('OPĆI DIO'!$C$1,'OPĆI DIO'!$N$4:$W$137,10,FALSE))</f>
        <v/>
      </c>
      <c r="B195" s="37" t="str">
        <f>IF(E195="","",VLOOKUP('OPĆI DIO'!$C$1,'OPĆI DIO'!$N$4:$W$137,9,FALSE))</f>
        <v/>
      </c>
      <c r="C195" s="78" t="str">
        <f t="shared" ref="C195:C258" si="18">IFERROR(VLOOKUP(E195,$R$6:$U$113,3,FALSE),"")</f>
        <v/>
      </c>
      <c r="D195" s="36" t="str">
        <f t="shared" ref="D195:D258" si="19">IFERROR(VLOOKUP(E195,$R$6:$U$113,4,FALSE),"")</f>
        <v/>
      </c>
      <c r="E195" s="44"/>
      <c r="F195" s="81" t="str">
        <f t="shared" ref="F195:F258" si="20">IFERROR(VLOOKUP(E195,$R$6:$U$113,2,FALSE),"")</f>
        <v/>
      </c>
      <c r="G195" s="76"/>
      <c r="H195" s="76"/>
      <c r="I195" s="76"/>
      <c r="J195" s="44"/>
      <c r="K195" t="str">
        <f>IF(E195="","",'OPĆI DIO'!$C$1)</f>
        <v/>
      </c>
      <c r="L195" t="str">
        <f t="shared" si="16"/>
        <v/>
      </c>
      <c r="M195" t="str">
        <f t="shared" si="17"/>
        <v/>
      </c>
    </row>
    <row r="196" spans="1:13">
      <c r="A196" s="37" t="str">
        <f>IF(E196="","",VLOOKUP('OPĆI DIO'!$C$1,'OPĆI DIO'!$N$4:$W$137,10,FALSE))</f>
        <v/>
      </c>
      <c r="B196" s="37" t="str">
        <f>IF(E196="","",VLOOKUP('OPĆI DIO'!$C$1,'OPĆI DIO'!$N$4:$W$137,9,FALSE))</f>
        <v/>
      </c>
      <c r="C196" s="78" t="str">
        <f t="shared" si="18"/>
        <v/>
      </c>
      <c r="D196" s="36" t="str">
        <f t="shared" si="19"/>
        <v/>
      </c>
      <c r="E196" s="44"/>
      <c r="F196" s="81" t="str">
        <f t="shared" si="20"/>
        <v/>
      </c>
      <c r="G196" s="76"/>
      <c r="H196" s="76"/>
      <c r="I196" s="76"/>
      <c r="J196" s="44"/>
      <c r="K196" t="str">
        <f>IF(E196="","",'OPĆI DIO'!$C$1)</f>
        <v/>
      </c>
      <c r="L196" t="str">
        <f t="shared" ref="L196:L259" si="21">LEFT(E196,2)</f>
        <v/>
      </c>
      <c r="M196" t="str">
        <f t="shared" ref="M196:M259" si="22">LEFT(E196,3)</f>
        <v/>
      </c>
    </row>
    <row r="197" spans="1:13">
      <c r="A197" s="37" t="str">
        <f>IF(E197="","",VLOOKUP('OPĆI DIO'!$C$1,'OPĆI DIO'!$N$4:$W$137,10,FALSE))</f>
        <v/>
      </c>
      <c r="B197" s="37" t="str">
        <f>IF(E197="","",VLOOKUP('OPĆI DIO'!$C$1,'OPĆI DIO'!$N$4:$W$137,9,FALSE))</f>
        <v/>
      </c>
      <c r="C197" s="78" t="str">
        <f t="shared" si="18"/>
        <v/>
      </c>
      <c r="D197" s="36" t="str">
        <f t="shared" si="19"/>
        <v/>
      </c>
      <c r="E197" s="44"/>
      <c r="F197" s="81" t="str">
        <f t="shared" si="20"/>
        <v/>
      </c>
      <c r="G197" s="76"/>
      <c r="H197" s="76"/>
      <c r="I197" s="76"/>
      <c r="J197" s="44"/>
      <c r="K197" t="str">
        <f>IF(E197="","",'OPĆI DIO'!$C$1)</f>
        <v/>
      </c>
      <c r="L197" t="str">
        <f t="shared" si="21"/>
        <v/>
      </c>
      <c r="M197" t="str">
        <f t="shared" si="22"/>
        <v/>
      </c>
    </row>
    <row r="198" spans="1:13">
      <c r="A198" s="37" t="str">
        <f>IF(E198="","",VLOOKUP('OPĆI DIO'!$C$1,'OPĆI DIO'!$N$4:$W$137,10,FALSE))</f>
        <v/>
      </c>
      <c r="B198" s="37" t="str">
        <f>IF(E198="","",VLOOKUP('OPĆI DIO'!$C$1,'OPĆI DIO'!$N$4:$W$137,9,FALSE))</f>
        <v/>
      </c>
      <c r="C198" s="78" t="str">
        <f t="shared" si="18"/>
        <v/>
      </c>
      <c r="D198" s="36" t="str">
        <f t="shared" si="19"/>
        <v/>
      </c>
      <c r="E198" s="44"/>
      <c r="F198" s="81" t="str">
        <f t="shared" si="20"/>
        <v/>
      </c>
      <c r="G198" s="76"/>
      <c r="H198" s="76"/>
      <c r="I198" s="76"/>
      <c r="J198" s="44"/>
      <c r="K198" t="str">
        <f>IF(E198="","",'OPĆI DIO'!$C$1)</f>
        <v/>
      </c>
      <c r="L198" t="str">
        <f t="shared" si="21"/>
        <v/>
      </c>
      <c r="M198" t="str">
        <f t="shared" si="22"/>
        <v/>
      </c>
    </row>
    <row r="199" spans="1:13">
      <c r="A199" s="37" t="str">
        <f>IF(E199="","",VLOOKUP('OPĆI DIO'!$C$1,'OPĆI DIO'!$N$4:$W$137,10,FALSE))</f>
        <v/>
      </c>
      <c r="B199" s="37" t="str">
        <f>IF(E199="","",VLOOKUP('OPĆI DIO'!$C$1,'OPĆI DIO'!$N$4:$W$137,9,FALSE))</f>
        <v/>
      </c>
      <c r="C199" s="78" t="str">
        <f t="shared" si="18"/>
        <v/>
      </c>
      <c r="D199" s="36" t="str">
        <f t="shared" si="19"/>
        <v/>
      </c>
      <c r="E199" s="44"/>
      <c r="F199" s="81" t="str">
        <f t="shared" si="20"/>
        <v/>
      </c>
      <c r="G199" s="76"/>
      <c r="H199" s="76"/>
      <c r="I199" s="76"/>
      <c r="J199" s="44"/>
      <c r="K199" t="str">
        <f>IF(E199="","",'OPĆI DIO'!$C$1)</f>
        <v/>
      </c>
      <c r="L199" t="str">
        <f t="shared" si="21"/>
        <v/>
      </c>
      <c r="M199" t="str">
        <f t="shared" si="22"/>
        <v/>
      </c>
    </row>
    <row r="200" spans="1:13">
      <c r="A200" s="37" t="str">
        <f>IF(E200="","",VLOOKUP('OPĆI DIO'!$C$1,'OPĆI DIO'!$N$4:$W$137,10,FALSE))</f>
        <v/>
      </c>
      <c r="B200" s="37" t="str">
        <f>IF(E200="","",VLOOKUP('OPĆI DIO'!$C$1,'OPĆI DIO'!$N$4:$W$137,9,FALSE))</f>
        <v/>
      </c>
      <c r="C200" s="78" t="str">
        <f t="shared" si="18"/>
        <v/>
      </c>
      <c r="D200" s="36" t="str">
        <f t="shared" si="19"/>
        <v/>
      </c>
      <c r="E200" s="44"/>
      <c r="F200" s="81" t="str">
        <f t="shared" si="20"/>
        <v/>
      </c>
      <c r="G200" s="76"/>
      <c r="H200" s="76"/>
      <c r="I200" s="76"/>
      <c r="J200" s="44"/>
      <c r="K200" t="str">
        <f>IF(E200="","",'OPĆI DIO'!$C$1)</f>
        <v/>
      </c>
      <c r="L200" t="str">
        <f t="shared" si="21"/>
        <v/>
      </c>
      <c r="M200" t="str">
        <f t="shared" si="22"/>
        <v/>
      </c>
    </row>
    <row r="201" spans="1:13">
      <c r="A201" s="37" t="str">
        <f>IF(E201="","",VLOOKUP('OPĆI DIO'!$C$1,'OPĆI DIO'!$N$4:$W$137,10,FALSE))</f>
        <v/>
      </c>
      <c r="B201" s="37" t="str">
        <f>IF(E201="","",VLOOKUP('OPĆI DIO'!$C$1,'OPĆI DIO'!$N$4:$W$137,9,FALSE))</f>
        <v/>
      </c>
      <c r="C201" s="78" t="str">
        <f t="shared" si="18"/>
        <v/>
      </c>
      <c r="D201" s="36" t="str">
        <f t="shared" si="19"/>
        <v/>
      </c>
      <c r="E201" s="44"/>
      <c r="F201" s="81" t="str">
        <f t="shared" si="20"/>
        <v/>
      </c>
      <c r="G201" s="76"/>
      <c r="H201" s="76"/>
      <c r="I201" s="76"/>
      <c r="J201" s="44"/>
      <c r="K201" t="str">
        <f>IF(E201="","",'OPĆI DIO'!$C$1)</f>
        <v/>
      </c>
      <c r="L201" t="str">
        <f t="shared" si="21"/>
        <v/>
      </c>
      <c r="M201" t="str">
        <f t="shared" si="22"/>
        <v/>
      </c>
    </row>
    <row r="202" spans="1:13">
      <c r="A202" s="37" t="str">
        <f>IF(E202="","",VLOOKUP('OPĆI DIO'!$C$1,'OPĆI DIO'!$N$4:$W$137,10,FALSE))</f>
        <v/>
      </c>
      <c r="B202" s="37" t="str">
        <f>IF(E202="","",VLOOKUP('OPĆI DIO'!$C$1,'OPĆI DIO'!$N$4:$W$137,9,FALSE))</f>
        <v/>
      </c>
      <c r="C202" s="78" t="str">
        <f t="shared" si="18"/>
        <v/>
      </c>
      <c r="D202" s="36" t="str">
        <f t="shared" si="19"/>
        <v/>
      </c>
      <c r="E202" s="44"/>
      <c r="F202" s="81" t="str">
        <f t="shared" si="20"/>
        <v/>
      </c>
      <c r="G202" s="76"/>
      <c r="H202" s="76"/>
      <c r="I202" s="76"/>
      <c r="J202" s="44"/>
      <c r="K202" t="str">
        <f>IF(E202="","",'OPĆI DIO'!$C$1)</f>
        <v/>
      </c>
      <c r="L202" t="str">
        <f t="shared" si="21"/>
        <v/>
      </c>
      <c r="M202" t="str">
        <f t="shared" si="22"/>
        <v/>
      </c>
    </row>
    <row r="203" spans="1:13">
      <c r="A203" s="37" t="str">
        <f>IF(E203="","",VLOOKUP('OPĆI DIO'!$C$1,'OPĆI DIO'!$N$4:$W$137,10,FALSE))</f>
        <v/>
      </c>
      <c r="B203" s="37" t="str">
        <f>IF(E203="","",VLOOKUP('OPĆI DIO'!$C$1,'OPĆI DIO'!$N$4:$W$137,9,FALSE))</f>
        <v/>
      </c>
      <c r="C203" s="78" t="str">
        <f t="shared" si="18"/>
        <v/>
      </c>
      <c r="D203" s="36" t="str">
        <f t="shared" si="19"/>
        <v/>
      </c>
      <c r="E203" s="44"/>
      <c r="F203" s="81" t="str">
        <f t="shared" si="20"/>
        <v/>
      </c>
      <c r="G203" s="76"/>
      <c r="H203" s="76"/>
      <c r="I203" s="76"/>
      <c r="J203" s="44"/>
      <c r="K203" t="str">
        <f>IF(E203="","",'OPĆI DIO'!$C$1)</f>
        <v/>
      </c>
      <c r="L203" t="str">
        <f t="shared" si="21"/>
        <v/>
      </c>
      <c r="M203" t="str">
        <f t="shared" si="22"/>
        <v/>
      </c>
    </row>
    <row r="204" spans="1:13">
      <c r="A204" s="37" t="str">
        <f>IF(E204="","",VLOOKUP('OPĆI DIO'!$C$1,'OPĆI DIO'!$N$4:$W$137,10,FALSE))</f>
        <v/>
      </c>
      <c r="B204" s="37" t="str">
        <f>IF(E204="","",VLOOKUP('OPĆI DIO'!$C$1,'OPĆI DIO'!$N$4:$W$137,9,FALSE))</f>
        <v/>
      </c>
      <c r="C204" s="78" t="str">
        <f t="shared" si="18"/>
        <v/>
      </c>
      <c r="D204" s="36" t="str">
        <f t="shared" si="19"/>
        <v/>
      </c>
      <c r="E204" s="44"/>
      <c r="F204" s="81" t="str">
        <f t="shared" si="20"/>
        <v/>
      </c>
      <c r="G204" s="76"/>
      <c r="H204" s="76"/>
      <c r="I204" s="76"/>
      <c r="J204" s="44"/>
      <c r="K204" t="str">
        <f>IF(E204="","",'OPĆI DIO'!$C$1)</f>
        <v/>
      </c>
      <c r="L204" t="str">
        <f t="shared" si="21"/>
        <v/>
      </c>
      <c r="M204" t="str">
        <f t="shared" si="22"/>
        <v/>
      </c>
    </row>
    <row r="205" spans="1:13">
      <c r="A205" s="37" t="str">
        <f>IF(E205="","",VLOOKUP('OPĆI DIO'!$C$1,'OPĆI DIO'!$N$4:$W$137,10,FALSE))</f>
        <v/>
      </c>
      <c r="B205" s="37" t="str">
        <f>IF(E205="","",VLOOKUP('OPĆI DIO'!$C$1,'OPĆI DIO'!$N$4:$W$137,9,FALSE))</f>
        <v/>
      </c>
      <c r="C205" s="78" t="str">
        <f t="shared" si="18"/>
        <v/>
      </c>
      <c r="D205" s="36" t="str">
        <f t="shared" si="19"/>
        <v/>
      </c>
      <c r="E205" s="44"/>
      <c r="F205" s="81" t="str">
        <f t="shared" si="20"/>
        <v/>
      </c>
      <c r="G205" s="76"/>
      <c r="H205" s="76"/>
      <c r="I205" s="76"/>
      <c r="J205" s="44"/>
      <c r="K205" t="str">
        <f>IF(E205="","",'OPĆI DIO'!$C$1)</f>
        <v/>
      </c>
      <c r="L205" t="str">
        <f t="shared" si="21"/>
        <v/>
      </c>
      <c r="M205" t="str">
        <f t="shared" si="22"/>
        <v/>
      </c>
    </row>
    <row r="206" spans="1:13">
      <c r="A206" s="37" t="str">
        <f>IF(E206="","",VLOOKUP('OPĆI DIO'!$C$1,'OPĆI DIO'!$N$4:$W$137,10,FALSE))</f>
        <v/>
      </c>
      <c r="B206" s="37" t="str">
        <f>IF(E206="","",VLOOKUP('OPĆI DIO'!$C$1,'OPĆI DIO'!$N$4:$W$137,9,FALSE))</f>
        <v/>
      </c>
      <c r="C206" s="78" t="str">
        <f t="shared" si="18"/>
        <v/>
      </c>
      <c r="D206" s="36" t="str">
        <f t="shared" si="19"/>
        <v/>
      </c>
      <c r="E206" s="44"/>
      <c r="F206" s="81" t="str">
        <f t="shared" si="20"/>
        <v/>
      </c>
      <c r="G206" s="76"/>
      <c r="H206" s="76"/>
      <c r="I206" s="76"/>
      <c r="J206" s="44"/>
      <c r="K206" t="str">
        <f>IF(E206="","",'OPĆI DIO'!$C$1)</f>
        <v/>
      </c>
      <c r="L206" t="str">
        <f t="shared" si="21"/>
        <v/>
      </c>
      <c r="M206" t="str">
        <f t="shared" si="22"/>
        <v/>
      </c>
    </row>
    <row r="207" spans="1:13">
      <c r="A207" s="37" t="str">
        <f>IF(E207="","",VLOOKUP('OPĆI DIO'!$C$1,'OPĆI DIO'!$N$4:$W$137,10,FALSE))</f>
        <v/>
      </c>
      <c r="B207" s="37" t="str">
        <f>IF(E207="","",VLOOKUP('OPĆI DIO'!$C$1,'OPĆI DIO'!$N$4:$W$137,9,FALSE))</f>
        <v/>
      </c>
      <c r="C207" s="78" t="str">
        <f t="shared" si="18"/>
        <v/>
      </c>
      <c r="D207" s="36" t="str">
        <f t="shared" si="19"/>
        <v/>
      </c>
      <c r="E207" s="44"/>
      <c r="F207" s="81" t="str">
        <f t="shared" si="20"/>
        <v/>
      </c>
      <c r="G207" s="76"/>
      <c r="H207" s="76"/>
      <c r="I207" s="76"/>
      <c r="J207" s="44"/>
      <c r="K207" t="str">
        <f>IF(E207="","",'OPĆI DIO'!$C$1)</f>
        <v/>
      </c>
      <c r="L207" t="str">
        <f t="shared" si="21"/>
        <v/>
      </c>
      <c r="M207" t="str">
        <f t="shared" si="22"/>
        <v/>
      </c>
    </row>
    <row r="208" spans="1:13">
      <c r="A208" s="37" t="str">
        <f>IF(E208="","",VLOOKUP('OPĆI DIO'!$C$1,'OPĆI DIO'!$N$4:$W$137,10,FALSE))</f>
        <v/>
      </c>
      <c r="B208" s="37" t="str">
        <f>IF(E208="","",VLOOKUP('OPĆI DIO'!$C$1,'OPĆI DIO'!$N$4:$W$137,9,FALSE))</f>
        <v/>
      </c>
      <c r="C208" s="78" t="str">
        <f t="shared" si="18"/>
        <v/>
      </c>
      <c r="D208" s="36" t="str">
        <f t="shared" si="19"/>
        <v/>
      </c>
      <c r="E208" s="44"/>
      <c r="F208" s="81" t="str">
        <f t="shared" si="20"/>
        <v/>
      </c>
      <c r="G208" s="76"/>
      <c r="H208" s="76"/>
      <c r="I208" s="76"/>
      <c r="J208" s="44"/>
      <c r="K208" t="str">
        <f>IF(E208="","",'OPĆI DIO'!$C$1)</f>
        <v/>
      </c>
      <c r="L208" t="str">
        <f t="shared" si="21"/>
        <v/>
      </c>
      <c r="M208" t="str">
        <f t="shared" si="22"/>
        <v/>
      </c>
    </row>
    <row r="209" spans="1:13">
      <c r="A209" s="37" t="str">
        <f>IF(E209="","",VLOOKUP('OPĆI DIO'!$C$1,'OPĆI DIO'!$N$4:$W$137,10,FALSE))</f>
        <v/>
      </c>
      <c r="B209" s="37" t="str">
        <f>IF(E209="","",VLOOKUP('OPĆI DIO'!$C$1,'OPĆI DIO'!$N$4:$W$137,9,FALSE))</f>
        <v/>
      </c>
      <c r="C209" s="78" t="str">
        <f t="shared" si="18"/>
        <v/>
      </c>
      <c r="D209" s="36" t="str">
        <f t="shared" si="19"/>
        <v/>
      </c>
      <c r="E209" s="44"/>
      <c r="F209" s="81" t="str">
        <f t="shared" si="20"/>
        <v/>
      </c>
      <c r="G209" s="76"/>
      <c r="H209" s="76"/>
      <c r="I209" s="76"/>
      <c r="J209" s="44"/>
      <c r="K209" t="str">
        <f>IF(E209="","",'OPĆI DIO'!$C$1)</f>
        <v/>
      </c>
      <c r="L209" t="str">
        <f t="shared" si="21"/>
        <v/>
      </c>
      <c r="M209" t="str">
        <f t="shared" si="22"/>
        <v/>
      </c>
    </row>
    <row r="210" spans="1:13">
      <c r="A210" s="37" t="str">
        <f>IF(E210="","",VLOOKUP('OPĆI DIO'!$C$1,'OPĆI DIO'!$N$4:$W$137,10,FALSE))</f>
        <v/>
      </c>
      <c r="B210" s="37" t="str">
        <f>IF(E210="","",VLOOKUP('OPĆI DIO'!$C$1,'OPĆI DIO'!$N$4:$W$137,9,FALSE))</f>
        <v/>
      </c>
      <c r="C210" s="78" t="str">
        <f t="shared" si="18"/>
        <v/>
      </c>
      <c r="D210" s="36" t="str">
        <f t="shared" si="19"/>
        <v/>
      </c>
      <c r="E210" s="44"/>
      <c r="F210" s="81" t="str">
        <f t="shared" si="20"/>
        <v/>
      </c>
      <c r="G210" s="76"/>
      <c r="H210" s="76"/>
      <c r="I210" s="76"/>
      <c r="J210" s="44"/>
      <c r="K210" t="str">
        <f>IF(E210="","",'OPĆI DIO'!$C$1)</f>
        <v/>
      </c>
      <c r="L210" t="str">
        <f t="shared" si="21"/>
        <v/>
      </c>
      <c r="M210" t="str">
        <f t="shared" si="22"/>
        <v/>
      </c>
    </row>
    <row r="211" spans="1:13">
      <c r="A211" s="37" t="str">
        <f>IF(E211="","",VLOOKUP('OPĆI DIO'!$C$1,'OPĆI DIO'!$N$4:$W$137,10,FALSE))</f>
        <v/>
      </c>
      <c r="B211" s="37" t="str">
        <f>IF(E211="","",VLOOKUP('OPĆI DIO'!$C$1,'OPĆI DIO'!$N$4:$W$137,9,FALSE))</f>
        <v/>
      </c>
      <c r="C211" s="78" t="str">
        <f t="shared" si="18"/>
        <v/>
      </c>
      <c r="D211" s="36" t="str">
        <f t="shared" si="19"/>
        <v/>
      </c>
      <c r="E211" s="44"/>
      <c r="F211" s="81" t="str">
        <f t="shared" si="20"/>
        <v/>
      </c>
      <c r="G211" s="76"/>
      <c r="H211" s="76"/>
      <c r="I211" s="76"/>
      <c r="J211" s="44"/>
      <c r="K211" t="str">
        <f>IF(E211="","",'OPĆI DIO'!$C$1)</f>
        <v/>
      </c>
      <c r="L211" t="str">
        <f t="shared" si="21"/>
        <v/>
      </c>
      <c r="M211" t="str">
        <f t="shared" si="22"/>
        <v/>
      </c>
    </row>
    <row r="212" spans="1:13">
      <c r="A212" s="37" t="str">
        <f>IF(E212="","",VLOOKUP('OPĆI DIO'!$C$1,'OPĆI DIO'!$N$4:$W$137,10,FALSE))</f>
        <v/>
      </c>
      <c r="B212" s="37" t="str">
        <f>IF(E212="","",VLOOKUP('OPĆI DIO'!$C$1,'OPĆI DIO'!$N$4:$W$137,9,FALSE))</f>
        <v/>
      </c>
      <c r="C212" s="78" t="str">
        <f t="shared" si="18"/>
        <v/>
      </c>
      <c r="D212" s="36" t="str">
        <f t="shared" si="19"/>
        <v/>
      </c>
      <c r="E212" s="44"/>
      <c r="F212" s="81" t="str">
        <f t="shared" si="20"/>
        <v/>
      </c>
      <c r="G212" s="76"/>
      <c r="H212" s="76"/>
      <c r="I212" s="76"/>
      <c r="J212" s="44"/>
      <c r="K212" t="str">
        <f>IF(E212="","",'OPĆI DIO'!$C$1)</f>
        <v/>
      </c>
      <c r="L212" t="str">
        <f t="shared" si="21"/>
        <v/>
      </c>
      <c r="M212" t="str">
        <f t="shared" si="22"/>
        <v/>
      </c>
    </row>
    <row r="213" spans="1:13">
      <c r="A213" s="37" t="str">
        <f>IF(E213="","",VLOOKUP('OPĆI DIO'!$C$1,'OPĆI DIO'!$N$4:$W$137,10,FALSE))</f>
        <v/>
      </c>
      <c r="B213" s="37" t="str">
        <f>IF(E213="","",VLOOKUP('OPĆI DIO'!$C$1,'OPĆI DIO'!$N$4:$W$137,9,FALSE))</f>
        <v/>
      </c>
      <c r="C213" s="78" t="str">
        <f t="shared" si="18"/>
        <v/>
      </c>
      <c r="D213" s="36" t="str">
        <f t="shared" si="19"/>
        <v/>
      </c>
      <c r="E213" s="44"/>
      <c r="F213" s="81" t="str">
        <f t="shared" si="20"/>
        <v/>
      </c>
      <c r="G213" s="76"/>
      <c r="H213" s="76"/>
      <c r="I213" s="76"/>
      <c r="J213" s="44"/>
      <c r="K213" t="str">
        <f>IF(E213="","",'OPĆI DIO'!$C$1)</f>
        <v/>
      </c>
      <c r="L213" t="str">
        <f t="shared" si="21"/>
        <v/>
      </c>
      <c r="M213" t="str">
        <f t="shared" si="22"/>
        <v/>
      </c>
    </row>
    <row r="214" spans="1:13">
      <c r="A214" s="37" t="str">
        <f>IF(E214="","",VLOOKUP('OPĆI DIO'!$C$1,'OPĆI DIO'!$N$4:$W$137,10,FALSE))</f>
        <v/>
      </c>
      <c r="B214" s="37" t="str">
        <f>IF(E214="","",VLOOKUP('OPĆI DIO'!$C$1,'OPĆI DIO'!$N$4:$W$137,9,FALSE))</f>
        <v/>
      </c>
      <c r="C214" s="78" t="str">
        <f t="shared" si="18"/>
        <v/>
      </c>
      <c r="D214" s="36" t="str">
        <f t="shared" si="19"/>
        <v/>
      </c>
      <c r="E214" s="44"/>
      <c r="F214" s="81" t="str">
        <f t="shared" si="20"/>
        <v/>
      </c>
      <c r="G214" s="76"/>
      <c r="H214" s="76"/>
      <c r="I214" s="76"/>
      <c r="J214" s="44"/>
      <c r="K214" t="str">
        <f>IF(E214="","",'OPĆI DIO'!$C$1)</f>
        <v/>
      </c>
      <c r="L214" t="str">
        <f t="shared" si="21"/>
        <v/>
      </c>
      <c r="M214" t="str">
        <f t="shared" si="22"/>
        <v/>
      </c>
    </row>
    <row r="215" spans="1:13">
      <c r="A215" s="37" t="str">
        <f>IF(E215="","",VLOOKUP('OPĆI DIO'!$C$1,'OPĆI DIO'!$N$4:$W$137,10,FALSE))</f>
        <v/>
      </c>
      <c r="B215" s="37" t="str">
        <f>IF(E215="","",VLOOKUP('OPĆI DIO'!$C$1,'OPĆI DIO'!$N$4:$W$137,9,FALSE))</f>
        <v/>
      </c>
      <c r="C215" s="78" t="str">
        <f t="shared" si="18"/>
        <v/>
      </c>
      <c r="D215" s="36" t="str">
        <f t="shared" si="19"/>
        <v/>
      </c>
      <c r="E215" s="44"/>
      <c r="F215" s="81" t="str">
        <f t="shared" si="20"/>
        <v/>
      </c>
      <c r="G215" s="76"/>
      <c r="H215" s="76"/>
      <c r="I215" s="76"/>
      <c r="J215" s="44"/>
      <c r="K215" t="str">
        <f>IF(E215="","",'OPĆI DIO'!$C$1)</f>
        <v/>
      </c>
      <c r="L215" t="str">
        <f t="shared" si="21"/>
        <v/>
      </c>
      <c r="M215" t="str">
        <f t="shared" si="22"/>
        <v/>
      </c>
    </row>
    <row r="216" spans="1:13">
      <c r="A216" s="37" t="str">
        <f>IF(E216="","",VLOOKUP('OPĆI DIO'!$C$1,'OPĆI DIO'!$N$4:$W$137,10,FALSE))</f>
        <v/>
      </c>
      <c r="B216" s="37" t="str">
        <f>IF(E216="","",VLOOKUP('OPĆI DIO'!$C$1,'OPĆI DIO'!$N$4:$W$137,9,FALSE))</f>
        <v/>
      </c>
      <c r="C216" s="78" t="str">
        <f t="shared" si="18"/>
        <v/>
      </c>
      <c r="D216" s="36" t="str">
        <f t="shared" si="19"/>
        <v/>
      </c>
      <c r="E216" s="44"/>
      <c r="F216" s="81" t="str">
        <f t="shared" si="20"/>
        <v/>
      </c>
      <c r="G216" s="76"/>
      <c r="H216" s="76"/>
      <c r="I216" s="76"/>
      <c r="J216" s="44"/>
      <c r="K216" t="str">
        <f>IF(E216="","",'OPĆI DIO'!$C$1)</f>
        <v/>
      </c>
      <c r="L216" t="str">
        <f t="shared" si="21"/>
        <v/>
      </c>
      <c r="M216" t="str">
        <f t="shared" si="22"/>
        <v/>
      </c>
    </row>
    <row r="217" spans="1:13">
      <c r="A217" s="37" t="str">
        <f>IF(E217="","",VLOOKUP('OPĆI DIO'!$C$1,'OPĆI DIO'!$N$4:$W$137,10,FALSE))</f>
        <v/>
      </c>
      <c r="B217" s="37" t="str">
        <f>IF(E217="","",VLOOKUP('OPĆI DIO'!$C$1,'OPĆI DIO'!$N$4:$W$137,9,FALSE))</f>
        <v/>
      </c>
      <c r="C217" s="78" t="str">
        <f t="shared" si="18"/>
        <v/>
      </c>
      <c r="D217" s="36" t="str">
        <f t="shared" si="19"/>
        <v/>
      </c>
      <c r="E217" s="44"/>
      <c r="F217" s="81" t="str">
        <f t="shared" si="20"/>
        <v/>
      </c>
      <c r="G217" s="76"/>
      <c r="H217" s="76"/>
      <c r="I217" s="76"/>
      <c r="J217" s="44"/>
      <c r="K217" t="str">
        <f>IF(E217="","",'OPĆI DIO'!$C$1)</f>
        <v/>
      </c>
      <c r="L217" t="str">
        <f t="shared" si="21"/>
        <v/>
      </c>
      <c r="M217" t="str">
        <f t="shared" si="22"/>
        <v/>
      </c>
    </row>
    <row r="218" spans="1:13">
      <c r="A218" s="37" t="str">
        <f>IF(E218="","",VLOOKUP('OPĆI DIO'!$C$1,'OPĆI DIO'!$N$4:$W$137,10,FALSE))</f>
        <v/>
      </c>
      <c r="B218" s="37" t="str">
        <f>IF(E218="","",VLOOKUP('OPĆI DIO'!$C$1,'OPĆI DIO'!$N$4:$W$137,9,FALSE))</f>
        <v/>
      </c>
      <c r="C218" s="78" t="str">
        <f t="shared" si="18"/>
        <v/>
      </c>
      <c r="D218" s="36" t="str">
        <f t="shared" si="19"/>
        <v/>
      </c>
      <c r="E218" s="44"/>
      <c r="F218" s="81" t="str">
        <f t="shared" si="20"/>
        <v/>
      </c>
      <c r="G218" s="76"/>
      <c r="H218" s="76"/>
      <c r="I218" s="76"/>
      <c r="J218" s="44"/>
      <c r="K218" t="str">
        <f>IF(E218="","",'OPĆI DIO'!$C$1)</f>
        <v/>
      </c>
      <c r="L218" t="str">
        <f t="shared" si="21"/>
        <v/>
      </c>
      <c r="M218" t="str">
        <f t="shared" si="22"/>
        <v/>
      </c>
    </row>
    <row r="219" spans="1:13">
      <c r="A219" s="37" t="str">
        <f>IF(E219="","",VLOOKUP('OPĆI DIO'!$C$1,'OPĆI DIO'!$N$4:$W$137,10,FALSE))</f>
        <v/>
      </c>
      <c r="B219" s="37" t="str">
        <f>IF(E219="","",VLOOKUP('OPĆI DIO'!$C$1,'OPĆI DIO'!$N$4:$W$137,9,FALSE))</f>
        <v/>
      </c>
      <c r="C219" s="78" t="str">
        <f t="shared" si="18"/>
        <v/>
      </c>
      <c r="D219" s="36" t="str">
        <f t="shared" si="19"/>
        <v/>
      </c>
      <c r="E219" s="44"/>
      <c r="F219" s="81" t="str">
        <f t="shared" si="20"/>
        <v/>
      </c>
      <c r="G219" s="76"/>
      <c r="H219" s="76"/>
      <c r="I219" s="76"/>
      <c r="J219" s="44"/>
      <c r="K219" t="str">
        <f>IF(E219="","",'OPĆI DIO'!$C$1)</f>
        <v/>
      </c>
      <c r="L219" t="str">
        <f t="shared" si="21"/>
        <v/>
      </c>
      <c r="M219" t="str">
        <f t="shared" si="22"/>
        <v/>
      </c>
    </row>
    <row r="220" spans="1:13">
      <c r="A220" s="37" t="str">
        <f>IF(E220="","",VLOOKUP('OPĆI DIO'!$C$1,'OPĆI DIO'!$N$4:$W$137,10,FALSE))</f>
        <v/>
      </c>
      <c r="B220" s="37" t="str">
        <f>IF(E220="","",VLOOKUP('OPĆI DIO'!$C$1,'OPĆI DIO'!$N$4:$W$137,9,FALSE))</f>
        <v/>
      </c>
      <c r="C220" s="78" t="str">
        <f t="shared" si="18"/>
        <v/>
      </c>
      <c r="D220" s="36" t="str">
        <f t="shared" si="19"/>
        <v/>
      </c>
      <c r="E220" s="44"/>
      <c r="F220" s="81" t="str">
        <f t="shared" si="20"/>
        <v/>
      </c>
      <c r="G220" s="76"/>
      <c r="H220" s="76"/>
      <c r="I220" s="76"/>
      <c r="J220" s="44"/>
      <c r="K220" t="str">
        <f>IF(E220="","",'OPĆI DIO'!$C$1)</f>
        <v/>
      </c>
      <c r="L220" t="str">
        <f t="shared" si="21"/>
        <v/>
      </c>
      <c r="M220" t="str">
        <f t="shared" si="22"/>
        <v/>
      </c>
    </row>
    <row r="221" spans="1:13">
      <c r="A221" s="37" t="str">
        <f>IF(E221="","",VLOOKUP('OPĆI DIO'!$C$1,'OPĆI DIO'!$N$4:$W$137,10,FALSE))</f>
        <v/>
      </c>
      <c r="B221" s="37" t="str">
        <f>IF(E221="","",VLOOKUP('OPĆI DIO'!$C$1,'OPĆI DIO'!$N$4:$W$137,9,FALSE))</f>
        <v/>
      </c>
      <c r="C221" s="78" t="str">
        <f t="shared" si="18"/>
        <v/>
      </c>
      <c r="D221" s="36" t="str">
        <f t="shared" si="19"/>
        <v/>
      </c>
      <c r="E221" s="44"/>
      <c r="F221" s="81" t="str">
        <f t="shared" si="20"/>
        <v/>
      </c>
      <c r="G221" s="76"/>
      <c r="H221" s="76"/>
      <c r="I221" s="76"/>
      <c r="J221" s="44"/>
      <c r="K221" t="str">
        <f>IF(E221="","",'OPĆI DIO'!$C$1)</f>
        <v/>
      </c>
      <c r="L221" t="str">
        <f t="shared" si="21"/>
        <v/>
      </c>
      <c r="M221" t="str">
        <f t="shared" si="22"/>
        <v/>
      </c>
    </row>
    <row r="222" spans="1:13">
      <c r="A222" s="37" t="str">
        <f>IF(E222="","",VLOOKUP('OPĆI DIO'!$C$1,'OPĆI DIO'!$N$4:$W$137,10,FALSE))</f>
        <v/>
      </c>
      <c r="B222" s="37" t="str">
        <f>IF(E222="","",VLOOKUP('OPĆI DIO'!$C$1,'OPĆI DIO'!$N$4:$W$137,9,FALSE))</f>
        <v/>
      </c>
      <c r="C222" s="78" t="str">
        <f t="shared" si="18"/>
        <v/>
      </c>
      <c r="D222" s="36" t="str">
        <f t="shared" si="19"/>
        <v/>
      </c>
      <c r="E222" s="44"/>
      <c r="F222" s="81" t="str">
        <f t="shared" si="20"/>
        <v/>
      </c>
      <c r="G222" s="76"/>
      <c r="H222" s="76"/>
      <c r="I222" s="76"/>
      <c r="J222" s="44"/>
      <c r="K222" t="str">
        <f>IF(E222="","",'OPĆI DIO'!$C$1)</f>
        <v/>
      </c>
      <c r="L222" t="str">
        <f t="shared" si="21"/>
        <v/>
      </c>
      <c r="M222" t="str">
        <f t="shared" si="22"/>
        <v/>
      </c>
    </row>
    <row r="223" spans="1:13">
      <c r="A223" s="37" t="str">
        <f>IF(E223="","",VLOOKUP('OPĆI DIO'!$C$1,'OPĆI DIO'!$N$4:$W$137,10,FALSE))</f>
        <v/>
      </c>
      <c r="B223" s="37" t="str">
        <f>IF(E223="","",VLOOKUP('OPĆI DIO'!$C$1,'OPĆI DIO'!$N$4:$W$137,9,FALSE))</f>
        <v/>
      </c>
      <c r="C223" s="78" t="str">
        <f t="shared" si="18"/>
        <v/>
      </c>
      <c r="D223" s="36" t="str">
        <f t="shared" si="19"/>
        <v/>
      </c>
      <c r="E223" s="44"/>
      <c r="F223" s="81" t="str">
        <f t="shared" si="20"/>
        <v/>
      </c>
      <c r="G223" s="76"/>
      <c r="H223" s="76"/>
      <c r="I223" s="76"/>
      <c r="J223" s="44"/>
      <c r="K223" t="str">
        <f>IF(E223="","",'OPĆI DIO'!$C$1)</f>
        <v/>
      </c>
      <c r="L223" t="str">
        <f t="shared" si="21"/>
        <v/>
      </c>
      <c r="M223" t="str">
        <f t="shared" si="22"/>
        <v/>
      </c>
    </row>
    <row r="224" spans="1:13">
      <c r="A224" s="37" t="str">
        <f>IF(E224="","",VLOOKUP('OPĆI DIO'!$C$1,'OPĆI DIO'!$N$4:$W$137,10,FALSE))</f>
        <v/>
      </c>
      <c r="B224" s="37" t="str">
        <f>IF(E224="","",VLOOKUP('OPĆI DIO'!$C$1,'OPĆI DIO'!$N$4:$W$137,9,FALSE))</f>
        <v/>
      </c>
      <c r="C224" s="78" t="str">
        <f t="shared" si="18"/>
        <v/>
      </c>
      <c r="D224" s="36" t="str">
        <f t="shared" si="19"/>
        <v/>
      </c>
      <c r="E224" s="44"/>
      <c r="F224" s="81" t="str">
        <f t="shared" si="20"/>
        <v/>
      </c>
      <c r="G224" s="76"/>
      <c r="H224" s="76"/>
      <c r="I224" s="76"/>
      <c r="J224" s="44"/>
      <c r="K224" t="str">
        <f>IF(E224="","",'OPĆI DIO'!$C$1)</f>
        <v/>
      </c>
      <c r="L224" t="str">
        <f t="shared" si="21"/>
        <v/>
      </c>
      <c r="M224" t="str">
        <f t="shared" si="22"/>
        <v/>
      </c>
    </row>
    <row r="225" spans="1:13">
      <c r="A225" s="37" t="str">
        <f>IF(E225="","",VLOOKUP('OPĆI DIO'!$C$1,'OPĆI DIO'!$N$4:$W$137,10,FALSE))</f>
        <v/>
      </c>
      <c r="B225" s="37" t="str">
        <f>IF(E225="","",VLOOKUP('OPĆI DIO'!$C$1,'OPĆI DIO'!$N$4:$W$137,9,FALSE))</f>
        <v/>
      </c>
      <c r="C225" s="78" t="str">
        <f t="shared" si="18"/>
        <v/>
      </c>
      <c r="D225" s="36" t="str">
        <f t="shared" si="19"/>
        <v/>
      </c>
      <c r="E225" s="44"/>
      <c r="F225" s="81" t="str">
        <f t="shared" si="20"/>
        <v/>
      </c>
      <c r="G225" s="76"/>
      <c r="H225" s="76"/>
      <c r="I225" s="76"/>
      <c r="J225" s="44"/>
      <c r="K225" t="str">
        <f>IF(E225="","",'OPĆI DIO'!$C$1)</f>
        <v/>
      </c>
      <c r="L225" t="str">
        <f t="shared" si="21"/>
        <v/>
      </c>
      <c r="M225" t="str">
        <f t="shared" si="22"/>
        <v/>
      </c>
    </row>
    <row r="226" spans="1:13">
      <c r="A226" s="37" t="str">
        <f>IF(E226="","",VLOOKUP('OPĆI DIO'!$C$1,'OPĆI DIO'!$N$4:$W$137,10,FALSE))</f>
        <v/>
      </c>
      <c r="B226" s="37" t="str">
        <f>IF(E226="","",VLOOKUP('OPĆI DIO'!$C$1,'OPĆI DIO'!$N$4:$W$137,9,FALSE))</f>
        <v/>
      </c>
      <c r="C226" s="78" t="str">
        <f t="shared" si="18"/>
        <v/>
      </c>
      <c r="D226" s="36" t="str">
        <f t="shared" si="19"/>
        <v/>
      </c>
      <c r="E226" s="44"/>
      <c r="F226" s="81" t="str">
        <f t="shared" si="20"/>
        <v/>
      </c>
      <c r="G226" s="76"/>
      <c r="H226" s="76"/>
      <c r="I226" s="76"/>
      <c r="J226" s="44"/>
      <c r="K226" t="str">
        <f>IF(E226="","",'OPĆI DIO'!$C$1)</f>
        <v/>
      </c>
      <c r="L226" t="str">
        <f t="shared" si="21"/>
        <v/>
      </c>
      <c r="M226" t="str">
        <f t="shared" si="22"/>
        <v/>
      </c>
    </row>
    <row r="227" spans="1:13">
      <c r="A227" s="37" t="str">
        <f>IF(E227="","",VLOOKUP('OPĆI DIO'!$C$1,'OPĆI DIO'!$N$4:$W$137,10,FALSE))</f>
        <v/>
      </c>
      <c r="B227" s="37" t="str">
        <f>IF(E227="","",VLOOKUP('OPĆI DIO'!$C$1,'OPĆI DIO'!$N$4:$W$137,9,FALSE))</f>
        <v/>
      </c>
      <c r="C227" s="78" t="str">
        <f t="shared" si="18"/>
        <v/>
      </c>
      <c r="D227" s="36" t="str">
        <f t="shared" si="19"/>
        <v/>
      </c>
      <c r="E227" s="44"/>
      <c r="F227" s="81" t="str">
        <f t="shared" si="20"/>
        <v/>
      </c>
      <c r="G227" s="76"/>
      <c r="H227" s="76"/>
      <c r="I227" s="76"/>
      <c r="J227" s="44"/>
      <c r="K227" t="str">
        <f>IF(E227="","",'OPĆI DIO'!$C$1)</f>
        <v/>
      </c>
      <c r="L227" t="str">
        <f t="shared" si="21"/>
        <v/>
      </c>
      <c r="M227" t="str">
        <f t="shared" si="22"/>
        <v/>
      </c>
    </row>
    <row r="228" spans="1:13">
      <c r="A228" s="37" t="str">
        <f>IF(E228="","",VLOOKUP('OPĆI DIO'!$C$1,'OPĆI DIO'!$N$4:$W$137,10,FALSE))</f>
        <v/>
      </c>
      <c r="B228" s="37" t="str">
        <f>IF(E228="","",VLOOKUP('OPĆI DIO'!$C$1,'OPĆI DIO'!$N$4:$W$137,9,FALSE))</f>
        <v/>
      </c>
      <c r="C228" s="78" t="str">
        <f t="shared" si="18"/>
        <v/>
      </c>
      <c r="D228" s="36" t="str">
        <f t="shared" si="19"/>
        <v/>
      </c>
      <c r="E228" s="44"/>
      <c r="F228" s="81" t="str">
        <f t="shared" si="20"/>
        <v/>
      </c>
      <c r="G228" s="76"/>
      <c r="H228" s="76"/>
      <c r="I228" s="76"/>
      <c r="J228" s="44"/>
      <c r="K228" t="str">
        <f>IF(E228="","",'OPĆI DIO'!$C$1)</f>
        <v/>
      </c>
      <c r="L228" t="str">
        <f t="shared" si="21"/>
        <v/>
      </c>
      <c r="M228" t="str">
        <f t="shared" si="22"/>
        <v/>
      </c>
    </row>
    <row r="229" spans="1:13">
      <c r="A229" s="37" t="str">
        <f>IF(E229="","",VLOOKUP('OPĆI DIO'!$C$1,'OPĆI DIO'!$N$4:$W$137,10,FALSE))</f>
        <v/>
      </c>
      <c r="B229" s="37" t="str">
        <f>IF(E229="","",VLOOKUP('OPĆI DIO'!$C$1,'OPĆI DIO'!$N$4:$W$137,9,FALSE))</f>
        <v/>
      </c>
      <c r="C229" s="78" t="str">
        <f t="shared" si="18"/>
        <v/>
      </c>
      <c r="D229" s="36" t="str">
        <f t="shared" si="19"/>
        <v/>
      </c>
      <c r="E229" s="44"/>
      <c r="F229" s="81" t="str">
        <f t="shared" si="20"/>
        <v/>
      </c>
      <c r="G229" s="76"/>
      <c r="H229" s="76"/>
      <c r="I229" s="76"/>
      <c r="J229" s="44"/>
      <c r="K229" t="str">
        <f>IF(E229="","",'OPĆI DIO'!$C$1)</f>
        <v/>
      </c>
      <c r="L229" t="str">
        <f t="shared" si="21"/>
        <v/>
      </c>
      <c r="M229" t="str">
        <f t="shared" si="22"/>
        <v/>
      </c>
    </row>
    <row r="230" spans="1:13">
      <c r="A230" s="37" t="str">
        <f>IF(E230="","",VLOOKUP('OPĆI DIO'!$C$1,'OPĆI DIO'!$N$4:$W$137,10,FALSE))</f>
        <v/>
      </c>
      <c r="B230" s="37" t="str">
        <f>IF(E230="","",VLOOKUP('OPĆI DIO'!$C$1,'OPĆI DIO'!$N$4:$W$137,9,FALSE))</f>
        <v/>
      </c>
      <c r="C230" s="78" t="str">
        <f t="shared" si="18"/>
        <v/>
      </c>
      <c r="D230" s="36" t="str">
        <f t="shared" si="19"/>
        <v/>
      </c>
      <c r="E230" s="44"/>
      <c r="F230" s="81" t="str">
        <f t="shared" si="20"/>
        <v/>
      </c>
      <c r="G230" s="76"/>
      <c r="H230" s="76"/>
      <c r="I230" s="76"/>
      <c r="J230" s="44"/>
      <c r="K230" t="str">
        <f>IF(E230="","",'OPĆI DIO'!$C$1)</f>
        <v/>
      </c>
      <c r="L230" t="str">
        <f t="shared" si="21"/>
        <v/>
      </c>
      <c r="M230" t="str">
        <f t="shared" si="22"/>
        <v/>
      </c>
    </row>
    <row r="231" spans="1:13">
      <c r="A231" s="37" t="str">
        <f>IF(E231="","",VLOOKUP('OPĆI DIO'!$C$1,'OPĆI DIO'!$N$4:$W$137,10,FALSE))</f>
        <v/>
      </c>
      <c r="B231" s="37" t="str">
        <f>IF(E231="","",VLOOKUP('OPĆI DIO'!$C$1,'OPĆI DIO'!$N$4:$W$137,9,FALSE))</f>
        <v/>
      </c>
      <c r="C231" s="78" t="str">
        <f t="shared" si="18"/>
        <v/>
      </c>
      <c r="D231" s="36" t="str">
        <f t="shared" si="19"/>
        <v/>
      </c>
      <c r="E231" s="44"/>
      <c r="F231" s="81" t="str">
        <f t="shared" si="20"/>
        <v/>
      </c>
      <c r="G231" s="76"/>
      <c r="H231" s="76"/>
      <c r="I231" s="76"/>
      <c r="J231" s="44"/>
      <c r="K231" t="str">
        <f>IF(E231="","",'OPĆI DIO'!$C$1)</f>
        <v/>
      </c>
      <c r="L231" t="str">
        <f t="shared" si="21"/>
        <v/>
      </c>
      <c r="M231" t="str">
        <f t="shared" si="22"/>
        <v/>
      </c>
    </row>
    <row r="232" spans="1:13">
      <c r="A232" s="37" t="str">
        <f>IF(E232="","",VLOOKUP('OPĆI DIO'!$C$1,'OPĆI DIO'!$N$4:$W$137,10,FALSE))</f>
        <v/>
      </c>
      <c r="B232" s="37" t="str">
        <f>IF(E232="","",VLOOKUP('OPĆI DIO'!$C$1,'OPĆI DIO'!$N$4:$W$137,9,FALSE))</f>
        <v/>
      </c>
      <c r="C232" s="78" t="str">
        <f t="shared" si="18"/>
        <v/>
      </c>
      <c r="D232" s="36" t="str">
        <f t="shared" si="19"/>
        <v/>
      </c>
      <c r="E232" s="44"/>
      <c r="F232" s="81" t="str">
        <f t="shared" si="20"/>
        <v/>
      </c>
      <c r="G232" s="76"/>
      <c r="H232" s="76"/>
      <c r="I232" s="76"/>
      <c r="J232" s="44"/>
      <c r="K232" t="str">
        <f>IF(E232="","",'OPĆI DIO'!$C$1)</f>
        <v/>
      </c>
      <c r="L232" t="str">
        <f t="shared" si="21"/>
        <v/>
      </c>
      <c r="M232" t="str">
        <f t="shared" si="22"/>
        <v/>
      </c>
    </row>
    <row r="233" spans="1:13">
      <c r="A233" s="37" t="str">
        <f>IF(E233="","",VLOOKUP('OPĆI DIO'!$C$1,'OPĆI DIO'!$N$4:$W$137,10,FALSE))</f>
        <v/>
      </c>
      <c r="B233" s="37" t="str">
        <f>IF(E233="","",VLOOKUP('OPĆI DIO'!$C$1,'OPĆI DIO'!$N$4:$W$137,9,FALSE))</f>
        <v/>
      </c>
      <c r="C233" s="78" t="str">
        <f t="shared" si="18"/>
        <v/>
      </c>
      <c r="D233" s="36" t="str">
        <f t="shared" si="19"/>
        <v/>
      </c>
      <c r="E233" s="44"/>
      <c r="F233" s="81" t="str">
        <f t="shared" si="20"/>
        <v/>
      </c>
      <c r="G233" s="76"/>
      <c r="H233" s="76"/>
      <c r="I233" s="76"/>
      <c r="J233" s="44"/>
      <c r="K233" t="str">
        <f>IF(E233="","",'OPĆI DIO'!$C$1)</f>
        <v/>
      </c>
      <c r="L233" t="str">
        <f t="shared" si="21"/>
        <v/>
      </c>
      <c r="M233" t="str">
        <f t="shared" si="22"/>
        <v/>
      </c>
    </row>
    <row r="234" spans="1:13">
      <c r="A234" s="37" t="str">
        <f>IF(E234="","",VLOOKUP('OPĆI DIO'!$C$1,'OPĆI DIO'!$N$4:$W$137,10,FALSE))</f>
        <v/>
      </c>
      <c r="B234" s="37" t="str">
        <f>IF(E234="","",VLOOKUP('OPĆI DIO'!$C$1,'OPĆI DIO'!$N$4:$W$137,9,FALSE))</f>
        <v/>
      </c>
      <c r="C234" s="78" t="str">
        <f t="shared" si="18"/>
        <v/>
      </c>
      <c r="D234" s="36" t="str">
        <f t="shared" si="19"/>
        <v/>
      </c>
      <c r="E234" s="44"/>
      <c r="F234" s="81" t="str">
        <f t="shared" si="20"/>
        <v/>
      </c>
      <c r="G234" s="76"/>
      <c r="H234" s="76"/>
      <c r="I234" s="76"/>
      <c r="J234" s="44"/>
      <c r="K234" t="str">
        <f>IF(E234="","",'OPĆI DIO'!$C$1)</f>
        <v/>
      </c>
      <c r="L234" t="str">
        <f t="shared" si="21"/>
        <v/>
      </c>
      <c r="M234" t="str">
        <f t="shared" si="22"/>
        <v/>
      </c>
    </row>
    <row r="235" spans="1:13">
      <c r="A235" s="37" t="str">
        <f>IF(E235="","",VLOOKUP('OPĆI DIO'!$C$1,'OPĆI DIO'!$N$4:$W$137,10,FALSE))</f>
        <v/>
      </c>
      <c r="B235" s="37" t="str">
        <f>IF(E235="","",VLOOKUP('OPĆI DIO'!$C$1,'OPĆI DIO'!$N$4:$W$137,9,FALSE))</f>
        <v/>
      </c>
      <c r="C235" s="78" t="str">
        <f t="shared" si="18"/>
        <v/>
      </c>
      <c r="D235" s="36" t="str">
        <f t="shared" si="19"/>
        <v/>
      </c>
      <c r="E235" s="44"/>
      <c r="F235" s="81" t="str">
        <f t="shared" si="20"/>
        <v/>
      </c>
      <c r="G235" s="76"/>
      <c r="H235" s="76"/>
      <c r="I235" s="76"/>
      <c r="J235" s="44"/>
      <c r="K235" t="str">
        <f>IF(E235="","",'OPĆI DIO'!$C$1)</f>
        <v/>
      </c>
      <c r="L235" t="str">
        <f t="shared" si="21"/>
        <v/>
      </c>
      <c r="M235" t="str">
        <f t="shared" si="22"/>
        <v/>
      </c>
    </row>
    <row r="236" spans="1:13">
      <c r="A236" s="37" t="str">
        <f>IF(E236="","",VLOOKUP('OPĆI DIO'!$C$1,'OPĆI DIO'!$N$4:$W$137,10,FALSE))</f>
        <v/>
      </c>
      <c r="B236" s="37" t="str">
        <f>IF(E236="","",VLOOKUP('OPĆI DIO'!$C$1,'OPĆI DIO'!$N$4:$W$137,9,FALSE))</f>
        <v/>
      </c>
      <c r="C236" s="78" t="str">
        <f t="shared" si="18"/>
        <v/>
      </c>
      <c r="D236" s="36" t="str">
        <f t="shared" si="19"/>
        <v/>
      </c>
      <c r="E236" s="44"/>
      <c r="F236" s="81" t="str">
        <f t="shared" si="20"/>
        <v/>
      </c>
      <c r="G236" s="76"/>
      <c r="H236" s="76"/>
      <c r="I236" s="76"/>
      <c r="J236" s="44"/>
      <c r="K236" t="str">
        <f>IF(E236="","",'OPĆI DIO'!$C$1)</f>
        <v/>
      </c>
      <c r="L236" t="str">
        <f t="shared" si="21"/>
        <v/>
      </c>
      <c r="M236" t="str">
        <f t="shared" si="22"/>
        <v/>
      </c>
    </row>
    <row r="237" spans="1:13">
      <c r="A237" s="37" t="str">
        <f>IF(E237="","",VLOOKUP('OPĆI DIO'!$C$1,'OPĆI DIO'!$N$4:$W$137,10,FALSE))</f>
        <v/>
      </c>
      <c r="B237" s="37" t="str">
        <f>IF(E237="","",VLOOKUP('OPĆI DIO'!$C$1,'OPĆI DIO'!$N$4:$W$137,9,FALSE))</f>
        <v/>
      </c>
      <c r="C237" s="78" t="str">
        <f t="shared" si="18"/>
        <v/>
      </c>
      <c r="D237" s="36" t="str">
        <f t="shared" si="19"/>
        <v/>
      </c>
      <c r="E237" s="44"/>
      <c r="F237" s="81" t="str">
        <f t="shared" si="20"/>
        <v/>
      </c>
      <c r="G237" s="76"/>
      <c r="H237" s="76"/>
      <c r="I237" s="76"/>
      <c r="J237" s="44"/>
      <c r="K237" t="str">
        <f>IF(E237="","",'OPĆI DIO'!$C$1)</f>
        <v/>
      </c>
      <c r="L237" t="str">
        <f t="shared" si="21"/>
        <v/>
      </c>
      <c r="M237" t="str">
        <f t="shared" si="22"/>
        <v/>
      </c>
    </row>
    <row r="238" spans="1:13">
      <c r="A238" s="37" t="str">
        <f>IF(E238="","",VLOOKUP('OPĆI DIO'!$C$1,'OPĆI DIO'!$N$4:$W$137,10,FALSE))</f>
        <v/>
      </c>
      <c r="B238" s="37" t="str">
        <f>IF(E238="","",VLOOKUP('OPĆI DIO'!$C$1,'OPĆI DIO'!$N$4:$W$137,9,FALSE))</f>
        <v/>
      </c>
      <c r="C238" s="78" t="str">
        <f t="shared" si="18"/>
        <v/>
      </c>
      <c r="D238" s="36" t="str">
        <f t="shared" si="19"/>
        <v/>
      </c>
      <c r="E238" s="44"/>
      <c r="F238" s="81" t="str">
        <f t="shared" si="20"/>
        <v/>
      </c>
      <c r="G238" s="76"/>
      <c r="H238" s="76"/>
      <c r="I238" s="76"/>
      <c r="J238" s="44"/>
      <c r="K238" t="str">
        <f>IF(E238="","",'OPĆI DIO'!$C$1)</f>
        <v/>
      </c>
      <c r="L238" t="str">
        <f t="shared" si="21"/>
        <v/>
      </c>
      <c r="M238" t="str">
        <f t="shared" si="22"/>
        <v/>
      </c>
    </row>
    <row r="239" spans="1:13">
      <c r="A239" s="37" t="str">
        <f>IF(E239="","",VLOOKUP('OPĆI DIO'!$C$1,'OPĆI DIO'!$N$4:$W$137,10,FALSE))</f>
        <v/>
      </c>
      <c r="B239" s="37" t="str">
        <f>IF(E239="","",VLOOKUP('OPĆI DIO'!$C$1,'OPĆI DIO'!$N$4:$W$137,9,FALSE))</f>
        <v/>
      </c>
      <c r="C239" s="78" t="str">
        <f t="shared" si="18"/>
        <v/>
      </c>
      <c r="D239" s="36" t="str">
        <f t="shared" si="19"/>
        <v/>
      </c>
      <c r="E239" s="44"/>
      <c r="F239" s="81" t="str">
        <f t="shared" si="20"/>
        <v/>
      </c>
      <c r="G239" s="76"/>
      <c r="H239" s="76"/>
      <c r="I239" s="76"/>
      <c r="J239" s="44"/>
      <c r="K239" t="str">
        <f>IF(E239="","",'OPĆI DIO'!$C$1)</f>
        <v/>
      </c>
      <c r="L239" t="str">
        <f t="shared" si="21"/>
        <v/>
      </c>
      <c r="M239" t="str">
        <f t="shared" si="22"/>
        <v/>
      </c>
    </row>
    <row r="240" spans="1:13">
      <c r="A240" s="37" t="str">
        <f>IF(E240="","",VLOOKUP('OPĆI DIO'!$C$1,'OPĆI DIO'!$N$4:$W$137,10,FALSE))</f>
        <v/>
      </c>
      <c r="B240" s="37" t="str">
        <f>IF(E240="","",VLOOKUP('OPĆI DIO'!$C$1,'OPĆI DIO'!$N$4:$W$137,9,FALSE))</f>
        <v/>
      </c>
      <c r="C240" s="78" t="str">
        <f t="shared" si="18"/>
        <v/>
      </c>
      <c r="D240" s="36" t="str">
        <f t="shared" si="19"/>
        <v/>
      </c>
      <c r="E240" s="44"/>
      <c r="F240" s="81" t="str">
        <f t="shared" si="20"/>
        <v/>
      </c>
      <c r="G240" s="76"/>
      <c r="H240" s="76"/>
      <c r="I240" s="76"/>
      <c r="J240" s="44"/>
      <c r="K240" t="str">
        <f>IF(E240="","",'OPĆI DIO'!$C$1)</f>
        <v/>
      </c>
      <c r="L240" t="str">
        <f t="shared" si="21"/>
        <v/>
      </c>
      <c r="M240" t="str">
        <f t="shared" si="22"/>
        <v/>
      </c>
    </row>
    <row r="241" spans="1:13">
      <c r="A241" s="37" t="str">
        <f>IF(E241="","",VLOOKUP('OPĆI DIO'!$C$1,'OPĆI DIO'!$N$4:$W$137,10,FALSE))</f>
        <v/>
      </c>
      <c r="B241" s="37" t="str">
        <f>IF(E241="","",VLOOKUP('OPĆI DIO'!$C$1,'OPĆI DIO'!$N$4:$W$137,9,FALSE))</f>
        <v/>
      </c>
      <c r="C241" s="78" t="str">
        <f t="shared" si="18"/>
        <v/>
      </c>
      <c r="D241" s="36" t="str">
        <f t="shared" si="19"/>
        <v/>
      </c>
      <c r="E241" s="44"/>
      <c r="F241" s="81" t="str">
        <f t="shared" si="20"/>
        <v/>
      </c>
      <c r="G241" s="76"/>
      <c r="H241" s="76"/>
      <c r="I241" s="76"/>
      <c r="J241" s="44"/>
      <c r="K241" t="str">
        <f>IF(E241="","",'OPĆI DIO'!$C$1)</f>
        <v/>
      </c>
      <c r="L241" t="str">
        <f t="shared" si="21"/>
        <v/>
      </c>
      <c r="M241" t="str">
        <f t="shared" si="22"/>
        <v/>
      </c>
    </row>
    <row r="242" spans="1:13">
      <c r="A242" s="37" t="str">
        <f>IF(E242="","",VLOOKUP('OPĆI DIO'!$C$1,'OPĆI DIO'!$N$4:$W$137,10,FALSE))</f>
        <v/>
      </c>
      <c r="B242" s="37" t="str">
        <f>IF(E242="","",VLOOKUP('OPĆI DIO'!$C$1,'OPĆI DIO'!$N$4:$W$137,9,FALSE))</f>
        <v/>
      </c>
      <c r="C242" s="78" t="str">
        <f t="shared" si="18"/>
        <v/>
      </c>
      <c r="D242" s="36" t="str">
        <f t="shared" si="19"/>
        <v/>
      </c>
      <c r="E242" s="44"/>
      <c r="F242" s="81" t="str">
        <f t="shared" si="20"/>
        <v/>
      </c>
      <c r="G242" s="76"/>
      <c r="H242" s="76"/>
      <c r="I242" s="76"/>
      <c r="J242" s="44"/>
      <c r="K242" t="str">
        <f>IF(E242="","",'OPĆI DIO'!$C$1)</f>
        <v/>
      </c>
      <c r="L242" t="str">
        <f t="shared" si="21"/>
        <v/>
      </c>
      <c r="M242" t="str">
        <f t="shared" si="22"/>
        <v/>
      </c>
    </row>
    <row r="243" spans="1:13">
      <c r="A243" s="37" t="str">
        <f>IF(E243="","",VLOOKUP('OPĆI DIO'!$C$1,'OPĆI DIO'!$N$4:$W$137,10,FALSE))</f>
        <v/>
      </c>
      <c r="B243" s="37" t="str">
        <f>IF(E243="","",VLOOKUP('OPĆI DIO'!$C$1,'OPĆI DIO'!$N$4:$W$137,9,FALSE))</f>
        <v/>
      </c>
      <c r="C243" s="78" t="str">
        <f t="shared" si="18"/>
        <v/>
      </c>
      <c r="D243" s="36" t="str">
        <f t="shared" si="19"/>
        <v/>
      </c>
      <c r="E243" s="44"/>
      <c r="F243" s="81" t="str">
        <f t="shared" si="20"/>
        <v/>
      </c>
      <c r="G243" s="76"/>
      <c r="H243" s="76"/>
      <c r="I243" s="76"/>
      <c r="J243" s="44"/>
      <c r="K243" t="str">
        <f>IF(E243="","",'OPĆI DIO'!$C$1)</f>
        <v/>
      </c>
      <c r="L243" t="str">
        <f t="shared" si="21"/>
        <v/>
      </c>
      <c r="M243" t="str">
        <f t="shared" si="22"/>
        <v/>
      </c>
    </row>
    <row r="244" spans="1:13">
      <c r="A244" s="37" t="str">
        <f>IF(E244="","",VLOOKUP('OPĆI DIO'!$C$1,'OPĆI DIO'!$N$4:$W$137,10,FALSE))</f>
        <v/>
      </c>
      <c r="B244" s="37" t="str">
        <f>IF(E244="","",VLOOKUP('OPĆI DIO'!$C$1,'OPĆI DIO'!$N$4:$W$137,9,FALSE))</f>
        <v/>
      </c>
      <c r="C244" s="78" t="str">
        <f t="shared" si="18"/>
        <v/>
      </c>
      <c r="D244" s="36" t="str">
        <f t="shared" si="19"/>
        <v/>
      </c>
      <c r="E244" s="44"/>
      <c r="F244" s="81" t="str">
        <f t="shared" si="20"/>
        <v/>
      </c>
      <c r="G244" s="76"/>
      <c r="H244" s="76"/>
      <c r="I244" s="76"/>
      <c r="J244" s="44"/>
      <c r="K244" t="str">
        <f>IF(E244="","",'OPĆI DIO'!$C$1)</f>
        <v/>
      </c>
      <c r="L244" t="str">
        <f t="shared" si="21"/>
        <v/>
      </c>
      <c r="M244" t="str">
        <f t="shared" si="22"/>
        <v/>
      </c>
    </row>
    <row r="245" spans="1:13">
      <c r="A245" s="37" t="str">
        <f>IF(E245="","",VLOOKUP('OPĆI DIO'!$C$1,'OPĆI DIO'!$N$4:$W$137,10,FALSE))</f>
        <v/>
      </c>
      <c r="B245" s="37" t="str">
        <f>IF(E245="","",VLOOKUP('OPĆI DIO'!$C$1,'OPĆI DIO'!$N$4:$W$137,9,FALSE))</f>
        <v/>
      </c>
      <c r="C245" s="78" t="str">
        <f t="shared" si="18"/>
        <v/>
      </c>
      <c r="D245" s="36" t="str">
        <f t="shared" si="19"/>
        <v/>
      </c>
      <c r="E245" s="44"/>
      <c r="F245" s="81" t="str">
        <f t="shared" si="20"/>
        <v/>
      </c>
      <c r="G245" s="76"/>
      <c r="H245" s="76"/>
      <c r="I245" s="76"/>
      <c r="J245" s="44"/>
      <c r="K245" t="str">
        <f>IF(E245="","",'OPĆI DIO'!$C$1)</f>
        <v/>
      </c>
      <c r="L245" t="str">
        <f t="shared" si="21"/>
        <v/>
      </c>
      <c r="M245" t="str">
        <f t="shared" si="22"/>
        <v/>
      </c>
    </row>
    <row r="246" spans="1:13">
      <c r="A246" s="37" t="str">
        <f>IF(E246="","",VLOOKUP('OPĆI DIO'!$C$1,'OPĆI DIO'!$N$4:$W$137,10,FALSE))</f>
        <v/>
      </c>
      <c r="B246" s="37" t="str">
        <f>IF(E246="","",VLOOKUP('OPĆI DIO'!$C$1,'OPĆI DIO'!$N$4:$W$137,9,FALSE))</f>
        <v/>
      </c>
      <c r="C246" s="78" t="str">
        <f t="shared" si="18"/>
        <v/>
      </c>
      <c r="D246" s="36" t="str">
        <f t="shared" si="19"/>
        <v/>
      </c>
      <c r="E246" s="44"/>
      <c r="F246" s="81" t="str">
        <f t="shared" si="20"/>
        <v/>
      </c>
      <c r="G246" s="76"/>
      <c r="H246" s="76"/>
      <c r="I246" s="76"/>
      <c r="J246" s="44"/>
      <c r="K246" t="str">
        <f>IF(E246="","",'OPĆI DIO'!$C$1)</f>
        <v/>
      </c>
      <c r="L246" t="str">
        <f t="shared" si="21"/>
        <v/>
      </c>
      <c r="M246" t="str">
        <f t="shared" si="22"/>
        <v/>
      </c>
    </row>
    <row r="247" spans="1:13">
      <c r="A247" s="37" t="str">
        <f>IF(E247="","",VLOOKUP('OPĆI DIO'!$C$1,'OPĆI DIO'!$N$4:$W$137,10,FALSE))</f>
        <v/>
      </c>
      <c r="B247" s="37" t="str">
        <f>IF(E247="","",VLOOKUP('OPĆI DIO'!$C$1,'OPĆI DIO'!$N$4:$W$137,9,FALSE))</f>
        <v/>
      </c>
      <c r="C247" s="78" t="str">
        <f t="shared" si="18"/>
        <v/>
      </c>
      <c r="D247" s="36" t="str">
        <f t="shared" si="19"/>
        <v/>
      </c>
      <c r="E247" s="44"/>
      <c r="F247" s="81" t="str">
        <f t="shared" si="20"/>
        <v/>
      </c>
      <c r="G247" s="76"/>
      <c r="H247" s="76"/>
      <c r="I247" s="76"/>
      <c r="J247" s="44"/>
      <c r="K247" t="str">
        <f>IF(E247="","",'OPĆI DIO'!$C$1)</f>
        <v/>
      </c>
      <c r="L247" t="str">
        <f t="shared" si="21"/>
        <v/>
      </c>
      <c r="M247" t="str">
        <f t="shared" si="22"/>
        <v/>
      </c>
    </row>
    <row r="248" spans="1:13">
      <c r="A248" s="37" t="str">
        <f>IF(E248="","",VLOOKUP('OPĆI DIO'!$C$1,'OPĆI DIO'!$N$4:$W$137,10,FALSE))</f>
        <v/>
      </c>
      <c r="B248" s="37" t="str">
        <f>IF(E248="","",VLOOKUP('OPĆI DIO'!$C$1,'OPĆI DIO'!$N$4:$W$137,9,FALSE))</f>
        <v/>
      </c>
      <c r="C248" s="78" t="str">
        <f t="shared" si="18"/>
        <v/>
      </c>
      <c r="D248" s="36" t="str">
        <f t="shared" si="19"/>
        <v/>
      </c>
      <c r="E248" s="44"/>
      <c r="F248" s="81" t="str">
        <f t="shared" si="20"/>
        <v/>
      </c>
      <c r="G248" s="76"/>
      <c r="H248" s="76"/>
      <c r="I248" s="76"/>
      <c r="J248" s="44"/>
      <c r="K248" t="str">
        <f>IF(E248="","",'OPĆI DIO'!$C$1)</f>
        <v/>
      </c>
      <c r="L248" t="str">
        <f t="shared" si="21"/>
        <v/>
      </c>
      <c r="M248" t="str">
        <f t="shared" si="22"/>
        <v/>
      </c>
    </row>
    <row r="249" spans="1:13">
      <c r="A249" s="37" t="str">
        <f>IF(E249="","",VLOOKUP('OPĆI DIO'!$C$1,'OPĆI DIO'!$N$4:$W$137,10,FALSE))</f>
        <v/>
      </c>
      <c r="B249" s="37" t="str">
        <f>IF(E249="","",VLOOKUP('OPĆI DIO'!$C$1,'OPĆI DIO'!$N$4:$W$137,9,FALSE))</f>
        <v/>
      </c>
      <c r="C249" s="78" t="str">
        <f t="shared" si="18"/>
        <v/>
      </c>
      <c r="D249" s="36" t="str">
        <f t="shared" si="19"/>
        <v/>
      </c>
      <c r="E249" s="44"/>
      <c r="F249" s="81" t="str">
        <f t="shared" si="20"/>
        <v/>
      </c>
      <c r="G249" s="76"/>
      <c r="H249" s="76"/>
      <c r="I249" s="76"/>
      <c r="J249" s="44"/>
      <c r="K249" t="str">
        <f>IF(E249="","",'OPĆI DIO'!$C$1)</f>
        <v/>
      </c>
      <c r="L249" t="str">
        <f t="shared" si="21"/>
        <v/>
      </c>
      <c r="M249" t="str">
        <f t="shared" si="22"/>
        <v/>
      </c>
    </row>
    <row r="250" spans="1:13">
      <c r="A250" s="37" t="str">
        <f>IF(E250="","",VLOOKUP('OPĆI DIO'!$C$1,'OPĆI DIO'!$N$4:$W$137,10,FALSE))</f>
        <v/>
      </c>
      <c r="B250" s="37" t="str">
        <f>IF(E250="","",VLOOKUP('OPĆI DIO'!$C$1,'OPĆI DIO'!$N$4:$W$137,9,FALSE))</f>
        <v/>
      </c>
      <c r="C250" s="78" t="str">
        <f t="shared" si="18"/>
        <v/>
      </c>
      <c r="D250" s="36" t="str">
        <f t="shared" si="19"/>
        <v/>
      </c>
      <c r="E250" s="44"/>
      <c r="F250" s="81" t="str">
        <f t="shared" si="20"/>
        <v/>
      </c>
      <c r="G250" s="76"/>
      <c r="H250" s="76"/>
      <c r="I250" s="76"/>
      <c r="J250" s="44"/>
      <c r="K250" t="str">
        <f>IF(E250="","",'OPĆI DIO'!$C$1)</f>
        <v/>
      </c>
      <c r="L250" t="str">
        <f t="shared" si="21"/>
        <v/>
      </c>
      <c r="M250" t="str">
        <f t="shared" si="22"/>
        <v/>
      </c>
    </row>
    <row r="251" spans="1:13">
      <c r="A251" s="37" t="str">
        <f>IF(E251="","",VLOOKUP('OPĆI DIO'!$C$1,'OPĆI DIO'!$N$4:$W$137,10,FALSE))</f>
        <v/>
      </c>
      <c r="B251" s="37" t="str">
        <f>IF(E251="","",VLOOKUP('OPĆI DIO'!$C$1,'OPĆI DIO'!$N$4:$W$137,9,FALSE))</f>
        <v/>
      </c>
      <c r="C251" s="78" t="str">
        <f t="shared" si="18"/>
        <v/>
      </c>
      <c r="D251" s="36" t="str">
        <f t="shared" si="19"/>
        <v/>
      </c>
      <c r="E251" s="44"/>
      <c r="F251" s="81" t="str">
        <f t="shared" si="20"/>
        <v/>
      </c>
      <c r="G251" s="76"/>
      <c r="H251" s="76"/>
      <c r="I251" s="76"/>
      <c r="J251" s="44"/>
      <c r="K251" t="str">
        <f>IF(E251="","",'OPĆI DIO'!$C$1)</f>
        <v/>
      </c>
      <c r="L251" t="str">
        <f t="shared" si="21"/>
        <v/>
      </c>
      <c r="M251" t="str">
        <f t="shared" si="22"/>
        <v/>
      </c>
    </row>
    <row r="252" spans="1:13">
      <c r="A252" s="37" t="str">
        <f>IF(E252="","",VLOOKUP('OPĆI DIO'!$C$1,'OPĆI DIO'!$N$4:$W$137,10,FALSE))</f>
        <v/>
      </c>
      <c r="B252" s="37" t="str">
        <f>IF(E252="","",VLOOKUP('OPĆI DIO'!$C$1,'OPĆI DIO'!$N$4:$W$137,9,FALSE))</f>
        <v/>
      </c>
      <c r="C252" s="78" t="str">
        <f t="shared" si="18"/>
        <v/>
      </c>
      <c r="D252" s="36" t="str">
        <f t="shared" si="19"/>
        <v/>
      </c>
      <c r="E252" s="44"/>
      <c r="F252" s="81" t="str">
        <f t="shared" si="20"/>
        <v/>
      </c>
      <c r="G252" s="76"/>
      <c r="H252" s="76"/>
      <c r="I252" s="76"/>
      <c r="J252" s="44"/>
      <c r="K252" t="str">
        <f>IF(E252="","",'OPĆI DIO'!$C$1)</f>
        <v/>
      </c>
      <c r="L252" t="str">
        <f t="shared" si="21"/>
        <v/>
      </c>
      <c r="M252" t="str">
        <f t="shared" si="22"/>
        <v/>
      </c>
    </row>
    <row r="253" spans="1:13">
      <c r="A253" s="37" t="str">
        <f>IF(E253="","",VLOOKUP('OPĆI DIO'!$C$1,'OPĆI DIO'!$N$4:$W$137,10,FALSE))</f>
        <v/>
      </c>
      <c r="B253" s="37" t="str">
        <f>IF(E253="","",VLOOKUP('OPĆI DIO'!$C$1,'OPĆI DIO'!$N$4:$W$137,9,FALSE))</f>
        <v/>
      </c>
      <c r="C253" s="78" t="str">
        <f t="shared" si="18"/>
        <v/>
      </c>
      <c r="D253" s="36" t="str">
        <f t="shared" si="19"/>
        <v/>
      </c>
      <c r="E253" s="44"/>
      <c r="F253" s="81" t="str">
        <f t="shared" si="20"/>
        <v/>
      </c>
      <c r="G253" s="76"/>
      <c r="H253" s="76"/>
      <c r="I253" s="76"/>
      <c r="J253" s="44"/>
      <c r="K253" t="str">
        <f>IF(E253="","",'OPĆI DIO'!$C$1)</f>
        <v/>
      </c>
      <c r="L253" t="str">
        <f t="shared" si="21"/>
        <v/>
      </c>
      <c r="M253" t="str">
        <f t="shared" si="22"/>
        <v/>
      </c>
    </row>
    <row r="254" spans="1:13">
      <c r="A254" s="37" t="str">
        <f>IF(E254="","",VLOOKUP('OPĆI DIO'!$C$1,'OPĆI DIO'!$N$4:$W$137,10,FALSE))</f>
        <v/>
      </c>
      <c r="B254" s="37" t="str">
        <f>IF(E254="","",VLOOKUP('OPĆI DIO'!$C$1,'OPĆI DIO'!$N$4:$W$137,9,FALSE))</f>
        <v/>
      </c>
      <c r="C254" s="78" t="str">
        <f t="shared" si="18"/>
        <v/>
      </c>
      <c r="D254" s="36" t="str">
        <f t="shared" si="19"/>
        <v/>
      </c>
      <c r="E254" s="44"/>
      <c r="F254" s="81" t="str">
        <f t="shared" si="20"/>
        <v/>
      </c>
      <c r="G254" s="76"/>
      <c r="H254" s="76"/>
      <c r="I254" s="76"/>
      <c r="J254" s="44"/>
      <c r="K254" t="str">
        <f>IF(E254="","",'OPĆI DIO'!$C$1)</f>
        <v/>
      </c>
      <c r="L254" t="str">
        <f t="shared" si="21"/>
        <v/>
      </c>
      <c r="M254" t="str">
        <f t="shared" si="22"/>
        <v/>
      </c>
    </row>
    <row r="255" spans="1:13">
      <c r="A255" s="37" t="str">
        <f>IF(E255="","",VLOOKUP('OPĆI DIO'!$C$1,'OPĆI DIO'!$N$4:$W$137,10,FALSE))</f>
        <v/>
      </c>
      <c r="B255" s="37" t="str">
        <f>IF(E255="","",VLOOKUP('OPĆI DIO'!$C$1,'OPĆI DIO'!$N$4:$W$137,9,FALSE))</f>
        <v/>
      </c>
      <c r="C255" s="78" t="str">
        <f t="shared" si="18"/>
        <v/>
      </c>
      <c r="D255" s="36" t="str">
        <f t="shared" si="19"/>
        <v/>
      </c>
      <c r="E255" s="44"/>
      <c r="F255" s="81" t="str">
        <f t="shared" si="20"/>
        <v/>
      </c>
      <c r="G255" s="76"/>
      <c r="H255" s="76"/>
      <c r="I255" s="76"/>
      <c r="J255" s="44"/>
      <c r="K255" t="str">
        <f>IF(E255="","",'OPĆI DIO'!$C$1)</f>
        <v/>
      </c>
      <c r="L255" t="str">
        <f t="shared" si="21"/>
        <v/>
      </c>
      <c r="M255" t="str">
        <f t="shared" si="22"/>
        <v/>
      </c>
    </row>
    <row r="256" spans="1:13">
      <c r="A256" s="37" t="str">
        <f>IF(E256="","",VLOOKUP('OPĆI DIO'!$C$1,'OPĆI DIO'!$N$4:$W$137,10,FALSE))</f>
        <v/>
      </c>
      <c r="B256" s="37" t="str">
        <f>IF(E256="","",VLOOKUP('OPĆI DIO'!$C$1,'OPĆI DIO'!$N$4:$W$137,9,FALSE))</f>
        <v/>
      </c>
      <c r="C256" s="78" t="str">
        <f t="shared" si="18"/>
        <v/>
      </c>
      <c r="D256" s="36" t="str">
        <f t="shared" si="19"/>
        <v/>
      </c>
      <c r="E256" s="44"/>
      <c r="F256" s="81" t="str">
        <f t="shared" si="20"/>
        <v/>
      </c>
      <c r="G256" s="76"/>
      <c r="H256" s="76"/>
      <c r="I256" s="76"/>
      <c r="J256" s="44"/>
      <c r="K256" t="str">
        <f>IF(E256="","",'OPĆI DIO'!$C$1)</f>
        <v/>
      </c>
      <c r="L256" t="str">
        <f t="shared" si="21"/>
        <v/>
      </c>
      <c r="M256" t="str">
        <f t="shared" si="22"/>
        <v/>
      </c>
    </row>
    <row r="257" spans="1:13">
      <c r="A257" s="37" t="str">
        <f>IF(E257="","",VLOOKUP('OPĆI DIO'!$C$1,'OPĆI DIO'!$N$4:$W$137,10,FALSE))</f>
        <v/>
      </c>
      <c r="B257" s="37" t="str">
        <f>IF(E257="","",VLOOKUP('OPĆI DIO'!$C$1,'OPĆI DIO'!$N$4:$W$137,9,FALSE))</f>
        <v/>
      </c>
      <c r="C257" s="78" t="str">
        <f t="shared" si="18"/>
        <v/>
      </c>
      <c r="D257" s="36" t="str">
        <f t="shared" si="19"/>
        <v/>
      </c>
      <c r="E257" s="44"/>
      <c r="F257" s="81" t="str">
        <f t="shared" si="20"/>
        <v/>
      </c>
      <c r="G257" s="76"/>
      <c r="H257" s="76"/>
      <c r="I257" s="76"/>
      <c r="J257" s="44"/>
      <c r="K257" t="str">
        <f>IF(E257="","",'OPĆI DIO'!$C$1)</f>
        <v/>
      </c>
      <c r="L257" t="str">
        <f t="shared" si="21"/>
        <v/>
      </c>
      <c r="M257" t="str">
        <f t="shared" si="22"/>
        <v/>
      </c>
    </row>
    <row r="258" spans="1:13">
      <c r="A258" s="37" t="str">
        <f>IF(E258="","",VLOOKUP('OPĆI DIO'!$C$1,'OPĆI DIO'!$N$4:$W$137,10,FALSE))</f>
        <v/>
      </c>
      <c r="B258" s="37" t="str">
        <f>IF(E258="","",VLOOKUP('OPĆI DIO'!$C$1,'OPĆI DIO'!$N$4:$W$137,9,FALSE))</f>
        <v/>
      </c>
      <c r="C258" s="78" t="str">
        <f t="shared" si="18"/>
        <v/>
      </c>
      <c r="D258" s="36" t="str">
        <f t="shared" si="19"/>
        <v/>
      </c>
      <c r="E258" s="44"/>
      <c r="F258" s="81" t="str">
        <f t="shared" si="20"/>
        <v/>
      </c>
      <c r="G258" s="76"/>
      <c r="H258" s="76"/>
      <c r="I258" s="76"/>
      <c r="J258" s="44"/>
      <c r="K258" t="str">
        <f>IF(E258="","",'OPĆI DIO'!$C$1)</f>
        <v/>
      </c>
      <c r="L258" t="str">
        <f t="shared" si="21"/>
        <v/>
      </c>
      <c r="M258" t="str">
        <f t="shared" si="22"/>
        <v/>
      </c>
    </row>
    <row r="259" spans="1:13">
      <c r="A259" s="37" t="str">
        <f>IF(E259="","",VLOOKUP('OPĆI DIO'!$C$1,'OPĆI DIO'!$N$4:$W$137,10,FALSE))</f>
        <v/>
      </c>
      <c r="B259" s="37" t="str">
        <f>IF(E259="","",VLOOKUP('OPĆI DIO'!$C$1,'OPĆI DIO'!$N$4:$W$137,9,FALSE))</f>
        <v/>
      </c>
      <c r="C259" s="78" t="str">
        <f t="shared" ref="C259:C322" si="23">IFERROR(VLOOKUP(E259,$R$6:$U$113,3,FALSE),"")</f>
        <v/>
      </c>
      <c r="D259" s="36" t="str">
        <f t="shared" ref="D259:D322" si="24">IFERROR(VLOOKUP(E259,$R$6:$U$113,4,FALSE),"")</f>
        <v/>
      </c>
      <c r="E259" s="44"/>
      <c r="F259" s="81" t="str">
        <f t="shared" ref="F259:F322" si="25">IFERROR(VLOOKUP(E259,$R$6:$U$113,2,FALSE),"")</f>
        <v/>
      </c>
      <c r="G259" s="76"/>
      <c r="H259" s="76"/>
      <c r="I259" s="76"/>
      <c r="J259" s="44"/>
      <c r="K259" t="str">
        <f>IF(E259="","",'OPĆI DIO'!$C$1)</f>
        <v/>
      </c>
      <c r="L259" t="str">
        <f t="shared" si="21"/>
        <v/>
      </c>
      <c r="M259" t="str">
        <f t="shared" si="22"/>
        <v/>
      </c>
    </row>
    <row r="260" spans="1:13">
      <c r="A260" s="37" t="str">
        <f>IF(E260="","",VLOOKUP('OPĆI DIO'!$C$1,'OPĆI DIO'!$N$4:$W$137,10,FALSE))</f>
        <v/>
      </c>
      <c r="B260" s="37" t="str">
        <f>IF(E260="","",VLOOKUP('OPĆI DIO'!$C$1,'OPĆI DIO'!$N$4:$W$137,9,FALSE))</f>
        <v/>
      </c>
      <c r="C260" s="78" t="str">
        <f t="shared" si="23"/>
        <v/>
      </c>
      <c r="D260" s="36" t="str">
        <f t="shared" si="24"/>
        <v/>
      </c>
      <c r="E260" s="44"/>
      <c r="F260" s="81" t="str">
        <f t="shared" si="25"/>
        <v/>
      </c>
      <c r="G260" s="76"/>
      <c r="H260" s="76"/>
      <c r="I260" s="76"/>
      <c r="J260" s="44"/>
      <c r="K260" t="str">
        <f>IF(E260="","",'OPĆI DIO'!$C$1)</f>
        <v/>
      </c>
      <c r="L260" t="str">
        <f t="shared" ref="L260:L323" si="26">LEFT(E260,2)</f>
        <v/>
      </c>
      <c r="M260" t="str">
        <f t="shared" ref="M260:M323" si="27">LEFT(E260,3)</f>
        <v/>
      </c>
    </row>
    <row r="261" spans="1:13">
      <c r="A261" s="37" t="str">
        <f>IF(E261="","",VLOOKUP('OPĆI DIO'!$C$1,'OPĆI DIO'!$N$4:$W$137,10,FALSE))</f>
        <v/>
      </c>
      <c r="B261" s="37" t="str">
        <f>IF(E261="","",VLOOKUP('OPĆI DIO'!$C$1,'OPĆI DIO'!$N$4:$W$137,9,FALSE))</f>
        <v/>
      </c>
      <c r="C261" s="78" t="str">
        <f t="shared" si="23"/>
        <v/>
      </c>
      <c r="D261" s="36" t="str">
        <f t="shared" si="24"/>
        <v/>
      </c>
      <c r="E261" s="44"/>
      <c r="F261" s="81" t="str">
        <f t="shared" si="25"/>
        <v/>
      </c>
      <c r="G261" s="76"/>
      <c r="H261" s="76"/>
      <c r="I261" s="76"/>
      <c r="J261" s="44"/>
      <c r="K261" t="str">
        <f>IF(E261="","",'OPĆI DIO'!$C$1)</f>
        <v/>
      </c>
      <c r="L261" t="str">
        <f t="shared" si="26"/>
        <v/>
      </c>
      <c r="M261" t="str">
        <f t="shared" si="27"/>
        <v/>
      </c>
    </row>
    <row r="262" spans="1:13">
      <c r="A262" s="37" t="str">
        <f>IF(E262="","",VLOOKUP('OPĆI DIO'!$C$1,'OPĆI DIO'!$N$4:$W$137,10,FALSE))</f>
        <v/>
      </c>
      <c r="B262" s="37" t="str">
        <f>IF(E262="","",VLOOKUP('OPĆI DIO'!$C$1,'OPĆI DIO'!$N$4:$W$137,9,FALSE))</f>
        <v/>
      </c>
      <c r="C262" s="78" t="str">
        <f t="shared" si="23"/>
        <v/>
      </c>
      <c r="D262" s="36" t="str">
        <f t="shared" si="24"/>
        <v/>
      </c>
      <c r="E262" s="44"/>
      <c r="F262" s="81" t="str">
        <f t="shared" si="25"/>
        <v/>
      </c>
      <c r="G262" s="76"/>
      <c r="H262" s="76"/>
      <c r="I262" s="76"/>
      <c r="J262" s="44"/>
      <c r="K262" t="str">
        <f>IF(E262="","",'OPĆI DIO'!$C$1)</f>
        <v/>
      </c>
      <c r="L262" t="str">
        <f t="shared" si="26"/>
        <v/>
      </c>
      <c r="M262" t="str">
        <f t="shared" si="27"/>
        <v/>
      </c>
    </row>
    <row r="263" spans="1:13">
      <c r="A263" s="37" t="str">
        <f>IF(E263="","",VLOOKUP('OPĆI DIO'!$C$1,'OPĆI DIO'!$N$4:$W$137,10,FALSE))</f>
        <v/>
      </c>
      <c r="B263" s="37" t="str">
        <f>IF(E263="","",VLOOKUP('OPĆI DIO'!$C$1,'OPĆI DIO'!$N$4:$W$137,9,FALSE))</f>
        <v/>
      </c>
      <c r="C263" s="78" t="str">
        <f t="shared" si="23"/>
        <v/>
      </c>
      <c r="D263" s="36" t="str">
        <f t="shared" si="24"/>
        <v/>
      </c>
      <c r="E263" s="44"/>
      <c r="F263" s="81" t="str">
        <f t="shared" si="25"/>
        <v/>
      </c>
      <c r="G263" s="76"/>
      <c r="H263" s="76"/>
      <c r="I263" s="76"/>
      <c r="J263" s="44"/>
      <c r="K263" t="str">
        <f>IF(E263="","",'OPĆI DIO'!$C$1)</f>
        <v/>
      </c>
      <c r="L263" t="str">
        <f t="shared" si="26"/>
        <v/>
      </c>
      <c r="M263" t="str">
        <f t="shared" si="27"/>
        <v/>
      </c>
    </row>
    <row r="264" spans="1:13">
      <c r="A264" s="37" t="str">
        <f>IF(E264="","",VLOOKUP('OPĆI DIO'!$C$1,'OPĆI DIO'!$N$4:$W$137,10,FALSE))</f>
        <v/>
      </c>
      <c r="B264" s="37" t="str">
        <f>IF(E264="","",VLOOKUP('OPĆI DIO'!$C$1,'OPĆI DIO'!$N$4:$W$137,9,FALSE))</f>
        <v/>
      </c>
      <c r="C264" s="78" t="str">
        <f t="shared" si="23"/>
        <v/>
      </c>
      <c r="D264" s="36" t="str">
        <f t="shared" si="24"/>
        <v/>
      </c>
      <c r="E264" s="44"/>
      <c r="F264" s="81" t="str">
        <f t="shared" si="25"/>
        <v/>
      </c>
      <c r="G264" s="76"/>
      <c r="H264" s="76"/>
      <c r="I264" s="76"/>
      <c r="J264" s="44"/>
      <c r="K264" t="str">
        <f>IF(E264="","",'OPĆI DIO'!$C$1)</f>
        <v/>
      </c>
      <c r="L264" t="str">
        <f t="shared" si="26"/>
        <v/>
      </c>
      <c r="M264" t="str">
        <f t="shared" si="27"/>
        <v/>
      </c>
    </row>
    <row r="265" spans="1:13">
      <c r="A265" s="37" t="str">
        <f>IF(E265="","",VLOOKUP('OPĆI DIO'!$C$1,'OPĆI DIO'!$N$4:$W$137,10,FALSE))</f>
        <v/>
      </c>
      <c r="B265" s="37" t="str">
        <f>IF(E265="","",VLOOKUP('OPĆI DIO'!$C$1,'OPĆI DIO'!$N$4:$W$137,9,FALSE))</f>
        <v/>
      </c>
      <c r="C265" s="78" t="str">
        <f t="shared" si="23"/>
        <v/>
      </c>
      <c r="D265" s="36" t="str">
        <f t="shared" si="24"/>
        <v/>
      </c>
      <c r="E265" s="44"/>
      <c r="F265" s="81" t="str">
        <f t="shared" si="25"/>
        <v/>
      </c>
      <c r="G265" s="76"/>
      <c r="H265" s="76"/>
      <c r="I265" s="76"/>
      <c r="J265" s="44"/>
      <c r="K265" t="str">
        <f>IF(E265="","",'OPĆI DIO'!$C$1)</f>
        <v/>
      </c>
      <c r="L265" t="str">
        <f t="shared" si="26"/>
        <v/>
      </c>
      <c r="M265" t="str">
        <f t="shared" si="27"/>
        <v/>
      </c>
    </row>
    <row r="266" spans="1:13">
      <c r="A266" s="37" t="str">
        <f>IF(E266="","",VLOOKUP('OPĆI DIO'!$C$1,'OPĆI DIO'!$N$4:$W$137,10,FALSE))</f>
        <v/>
      </c>
      <c r="B266" s="37" t="str">
        <f>IF(E266="","",VLOOKUP('OPĆI DIO'!$C$1,'OPĆI DIO'!$N$4:$W$137,9,FALSE))</f>
        <v/>
      </c>
      <c r="C266" s="78" t="str">
        <f t="shared" si="23"/>
        <v/>
      </c>
      <c r="D266" s="36" t="str">
        <f t="shared" si="24"/>
        <v/>
      </c>
      <c r="E266" s="44"/>
      <c r="F266" s="81" t="str">
        <f t="shared" si="25"/>
        <v/>
      </c>
      <c r="G266" s="76"/>
      <c r="H266" s="76"/>
      <c r="I266" s="76"/>
      <c r="J266" s="44"/>
      <c r="K266" t="str">
        <f>IF(E266="","",'OPĆI DIO'!$C$1)</f>
        <v/>
      </c>
      <c r="L266" t="str">
        <f t="shared" si="26"/>
        <v/>
      </c>
      <c r="M266" t="str">
        <f t="shared" si="27"/>
        <v/>
      </c>
    </row>
    <row r="267" spans="1:13">
      <c r="A267" s="37" t="str">
        <f>IF(E267="","",VLOOKUP('OPĆI DIO'!$C$1,'OPĆI DIO'!$N$4:$W$137,10,FALSE))</f>
        <v/>
      </c>
      <c r="B267" s="37" t="str">
        <f>IF(E267="","",VLOOKUP('OPĆI DIO'!$C$1,'OPĆI DIO'!$N$4:$W$137,9,FALSE))</f>
        <v/>
      </c>
      <c r="C267" s="78" t="str">
        <f t="shared" si="23"/>
        <v/>
      </c>
      <c r="D267" s="36" t="str">
        <f t="shared" si="24"/>
        <v/>
      </c>
      <c r="E267" s="44"/>
      <c r="F267" s="81" t="str">
        <f t="shared" si="25"/>
        <v/>
      </c>
      <c r="G267" s="76"/>
      <c r="H267" s="76"/>
      <c r="I267" s="76"/>
      <c r="J267" s="44"/>
      <c r="K267" t="str">
        <f>IF(E267="","",'OPĆI DIO'!$C$1)</f>
        <v/>
      </c>
      <c r="L267" t="str">
        <f t="shared" si="26"/>
        <v/>
      </c>
      <c r="M267" t="str">
        <f t="shared" si="27"/>
        <v/>
      </c>
    </row>
    <row r="268" spans="1:13">
      <c r="A268" s="37" t="str">
        <f>IF(E268="","",VLOOKUP('OPĆI DIO'!$C$1,'OPĆI DIO'!$N$4:$W$137,10,FALSE))</f>
        <v/>
      </c>
      <c r="B268" s="37" t="str">
        <f>IF(E268="","",VLOOKUP('OPĆI DIO'!$C$1,'OPĆI DIO'!$N$4:$W$137,9,FALSE))</f>
        <v/>
      </c>
      <c r="C268" s="78" t="str">
        <f t="shared" si="23"/>
        <v/>
      </c>
      <c r="D268" s="36" t="str">
        <f t="shared" si="24"/>
        <v/>
      </c>
      <c r="E268" s="44"/>
      <c r="F268" s="81" t="str">
        <f t="shared" si="25"/>
        <v/>
      </c>
      <c r="G268" s="76"/>
      <c r="H268" s="76"/>
      <c r="I268" s="76"/>
      <c r="J268" s="44"/>
      <c r="K268" t="str">
        <f>IF(E268="","",'OPĆI DIO'!$C$1)</f>
        <v/>
      </c>
      <c r="L268" t="str">
        <f t="shared" si="26"/>
        <v/>
      </c>
      <c r="M268" t="str">
        <f t="shared" si="27"/>
        <v/>
      </c>
    </row>
    <row r="269" spans="1:13">
      <c r="A269" s="37" t="str">
        <f>IF(E269="","",VLOOKUP('OPĆI DIO'!$C$1,'OPĆI DIO'!$N$4:$W$137,10,FALSE))</f>
        <v/>
      </c>
      <c r="B269" s="37" t="str">
        <f>IF(E269="","",VLOOKUP('OPĆI DIO'!$C$1,'OPĆI DIO'!$N$4:$W$137,9,FALSE))</f>
        <v/>
      </c>
      <c r="C269" s="78" t="str">
        <f t="shared" si="23"/>
        <v/>
      </c>
      <c r="D269" s="36" t="str">
        <f t="shared" si="24"/>
        <v/>
      </c>
      <c r="E269" s="44"/>
      <c r="F269" s="81" t="str">
        <f t="shared" si="25"/>
        <v/>
      </c>
      <c r="G269" s="76"/>
      <c r="H269" s="76"/>
      <c r="I269" s="76"/>
      <c r="J269" s="44"/>
      <c r="K269" t="str">
        <f>IF(E269="","",'OPĆI DIO'!$C$1)</f>
        <v/>
      </c>
      <c r="L269" t="str">
        <f t="shared" si="26"/>
        <v/>
      </c>
      <c r="M269" t="str">
        <f t="shared" si="27"/>
        <v/>
      </c>
    </row>
    <row r="270" spans="1:13">
      <c r="A270" s="37" t="str">
        <f>IF(E270="","",VLOOKUP('OPĆI DIO'!$C$1,'OPĆI DIO'!$N$4:$W$137,10,FALSE))</f>
        <v/>
      </c>
      <c r="B270" s="37" t="str">
        <f>IF(E270="","",VLOOKUP('OPĆI DIO'!$C$1,'OPĆI DIO'!$N$4:$W$137,9,FALSE))</f>
        <v/>
      </c>
      <c r="C270" s="78" t="str">
        <f t="shared" si="23"/>
        <v/>
      </c>
      <c r="D270" s="36" t="str">
        <f t="shared" si="24"/>
        <v/>
      </c>
      <c r="E270" s="44"/>
      <c r="F270" s="81" t="str">
        <f t="shared" si="25"/>
        <v/>
      </c>
      <c r="G270" s="76"/>
      <c r="H270" s="76"/>
      <c r="I270" s="76"/>
      <c r="J270" s="44"/>
      <c r="K270" t="str">
        <f>IF(E270="","",'OPĆI DIO'!$C$1)</f>
        <v/>
      </c>
      <c r="L270" t="str">
        <f t="shared" si="26"/>
        <v/>
      </c>
      <c r="M270" t="str">
        <f t="shared" si="27"/>
        <v/>
      </c>
    </row>
    <row r="271" spans="1:13">
      <c r="A271" s="37" t="str">
        <f>IF(E271="","",VLOOKUP('OPĆI DIO'!$C$1,'OPĆI DIO'!$N$4:$W$137,10,FALSE))</f>
        <v/>
      </c>
      <c r="B271" s="37" t="str">
        <f>IF(E271="","",VLOOKUP('OPĆI DIO'!$C$1,'OPĆI DIO'!$N$4:$W$137,9,FALSE))</f>
        <v/>
      </c>
      <c r="C271" s="78" t="str">
        <f t="shared" si="23"/>
        <v/>
      </c>
      <c r="D271" s="36" t="str">
        <f t="shared" si="24"/>
        <v/>
      </c>
      <c r="E271" s="44"/>
      <c r="F271" s="81" t="str">
        <f t="shared" si="25"/>
        <v/>
      </c>
      <c r="G271" s="76"/>
      <c r="H271" s="76"/>
      <c r="I271" s="76"/>
      <c r="J271" s="44"/>
      <c r="K271" t="str">
        <f>IF(E271="","",'OPĆI DIO'!$C$1)</f>
        <v/>
      </c>
      <c r="L271" t="str">
        <f t="shared" si="26"/>
        <v/>
      </c>
      <c r="M271" t="str">
        <f t="shared" si="27"/>
        <v/>
      </c>
    </row>
    <row r="272" spans="1:13">
      <c r="A272" s="37" t="str">
        <f>IF(E272="","",VLOOKUP('OPĆI DIO'!$C$1,'OPĆI DIO'!$N$4:$W$137,10,FALSE))</f>
        <v/>
      </c>
      <c r="B272" s="37" t="str">
        <f>IF(E272="","",VLOOKUP('OPĆI DIO'!$C$1,'OPĆI DIO'!$N$4:$W$137,9,FALSE))</f>
        <v/>
      </c>
      <c r="C272" s="78" t="str">
        <f t="shared" si="23"/>
        <v/>
      </c>
      <c r="D272" s="36" t="str">
        <f t="shared" si="24"/>
        <v/>
      </c>
      <c r="E272" s="44"/>
      <c r="F272" s="81" t="str">
        <f t="shared" si="25"/>
        <v/>
      </c>
      <c r="G272" s="76"/>
      <c r="H272" s="76"/>
      <c r="I272" s="76"/>
      <c r="J272" s="44"/>
      <c r="K272" t="str">
        <f>IF(E272="","",'OPĆI DIO'!$C$1)</f>
        <v/>
      </c>
      <c r="L272" t="str">
        <f t="shared" si="26"/>
        <v/>
      </c>
      <c r="M272" t="str">
        <f t="shared" si="27"/>
        <v/>
      </c>
    </row>
    <row r="273" spans="1:13">
      <c r="A273" s="37" t="str">
        <f>IF(E273="","",VLOOKUP('OPĆI DIO'!$C$1,'OPĆI DIO'!$N$4:$W$137,10,FALSE))</f>
        <v/>
      </c>
      <c r="B273" s="37" t="str">
        <f>IF(E273="","",VLOOKUP('OPĆI DIO'!$C$1,'OPĆI DIO'!$N$4:$W$137,9,FALSE))</f>
        <v/>
      </c>
      <c r="C273" s="78" t="str">
        <f t="shared" si="23"/>
        <v/>
      </c>
      <c r="D273" s="36" t="str">
        <f t="shared" si="24"/>
        <v/>
      </c>
      <c r="E273" s="44"/>
      <c r="F273" s="81" t="str">
        <f t="shared" si="25"/>
        <v/>
      </c>
      <c r="G273" s="76"/>
      <c r="H273" s="76"/>
      <c r="I273" s="76"/>
      <c r="J273" s="44"/>
      <c r="K273" t="str">
        <f>IF(E273="","",'OPĆI DIO'!$C$1)</f>
        <v/>
      </c>
      <c r="L273" t="str">
        <f t="shared" si="26"/>
        <v/>
      </c>
      <c r="M273" t="str">
        <f t="shared" si="27"/>
        <v/>
      </c>
    </row>
    <row r="274" spans="1:13">
      <c r="A274" s="37" t="str">
        <f>IF(E274="","",VLOOKUP('OPĆI DIO'!$C$1,'OPĆI DIO'!$N$4:$W$137,10,FALSE))</f>
        <v/>
      </c>
      <c r="B274" s="37" t="str">
        <f>IF(E274="","",VLOOKUP('OPĆI DIO'!$C$1,'OPĆI DIO'!$N$4:$W$137,9,FALSE))</f>
        <v/>
      </c>
      <c r="C274" s="78" t="str">
        <f t="shared" si="23"/>
        <v/>
      </c>
      <c r="D274" s="36" t="str">
        <f t="shared" si="24"/>
        <v/>
      </c>
      <c r="E274" s="44"/>
      <c r="F274" s="81" t="str">
        <f t="shared" si="25"/>
        <v/>
      </c>
      <c r="G274" s="76"/>
      <c r="H274" s="76"/>
      <c r="I274" s="76"/>
      <c r="J274" s="44"/>
      <c r="K274" t="str">
        <f>IF(E274="","",'OPĆI DIO'!$C$1)</f>
        <v/>
      </c>
      <c r="L274" t="str">
        <f t="shared" si="26"/>
        <v/>
      </c>
      <c r="M274" t="str">
        <f t="shared" si="27"/>
        <v/>
      </c>
    </row>
    <row r="275" spans="1:13">
      <c r="A275" s="37" t="str">
        <f>IF(E275="","",VLOOKUP('OPĆI DIO'!$C$1,'OPĆI DIO'!$N$4:$W$137,10,FALSE))</f>
        <v/>
      </c>
      <c r="B275" s="37" t="str">
        <f>IF(E275="","",VLOOKUP('OPĆI DIO'!$C$1,'OPĆI DIO'!$N$4:$W$137,9,FALSE))</f>
        <v/>
      </c>
      <c r="C275" s="78" t="str">
        <f t="shared" si="23"/>
        <v/>
      </c>
      <c r="D275" s="36" t="str">
        <f t="shared" si="24"/>
        <v/>
      </c>
      <c r="E275" s="44"/>
      <c r="F275" s="81" t="str">
        <f t="shared" si="25"/>
        <v/>
      </c>
      <c r="G275" s="76"/>
      <c r="H275" s="76"/>
      <c r="I275" s="76"/>
      <c r="J275" s="44"/>
      <c r="K275" t="str">
        <f>IF(E275="","",'OPĆI DIO'!$C$1)</f>
        <v/>
      </c>
      <c r="L275" t="str">
        <f t="shared" si="26"/>
        <v/>
      </c>
      <c r="M275" t="str">
        <f t="shared" si="27"/>
        <v/>
      </c>
    </row>
    <row r="276" spans="1:13">
      <c r="A276" s="37" t="str">
        <f>IF(E276="","",VLOOKUP('OPĆI DIO'!$C$1,'OPĆI DIO'!$N$4:$W$137,10,FALSE))</f>
        <v/>
      </c>
      <c r="B276" s="37" t="str">
        <f>IF(E276="","",VLOOKUP('OPĆI DIO'!$C$1,'OPĆI DIO'!$N$4:$W$137,9,FALSE))</f>
        <v/>
      </c>
      <c r="C276" s="78" t="str">
        <f t="shared" si="23"/>
        <v/>
      </c>
      <c r="D276" s="36" t="str">
        <f t="shared" si="24"/>
        <v/>
      </c>
      <c r="E276" s="44"/>
      <c r="F276" s="81" t="str">
        <f t="shared" si="25"/>
        <v/>
      </c>
      <c r="G276" s="76"/>
      <c r="H276" s="76"/>
      <c r="I276" s="76"/>
      <c r="J276" s="44"/>
      <c r="K276" t="str">
        <f>IF(E276="","",'OPĆI DIO'!$C$1)</f>
        <v/>
      </c>
      <c r="L276" t="str">
        <f t="shared" si="26"/>
        <v/>
      </c>
      <c r="M276" t="str">
        <f t="shared" si="27"/>
        <v/>
      </c>
    </row>
    <row r="277" spans="1:13">
      <c r="A277" s="37" t="str">
        <f>IF(E277="","",VLOOKUP('OPĆI DIO'!$C$1,'OPĆI DIO'!$N$4:$W$137,10,FALSE))</f>
        <v/>
      </c>
      <c r="B277" s="37" t="str">
        <f>IF(E277="","",VLOOKUP('OPĆI DIO'!$C$1,'OPĆI DIO'!$N$4:$W$137,9,FALSE))</f>
        <v/>
      </c>
      <c r="C277" s="78" t="str">
        <f t="shared" si="23"/>
        <v/>
      </c>
      <c r="D277" s="36" t="str">
        <f t="shared" si="24"/>
        <v/>
      </c>
      <c r="E277" s="44"/>
      <c r="F277" s="81" t="str">
        <f t="shared" si="25"/>
        <v/>
      </c>
      <c r="G277" s="76"/>
      <c r="H277" s="76"/>
      <c r="I277" s="76"/>
      <c r="J277" s="44"/>
      <c r="K277" t="str">
        <f>IF(E277="","",'OPĆI DIO'!$C$1)</f>
        <v/>
      </c>
      <c r="L277" t="str">
        <f t="shared" si="26"/>
        <v/>
      </c>
      <c r="M277" t="str">
        <f t="shared" si="27"/>
        <v/>
      </c>
    </row>
    <row r="278" spans="1:13">
      <c r="A278" s="37" t="str">
        <f>IF(E278="","",VLOOKUP('OPĆI DIO'!$C$1,'OPĆI DIO'!$N$4:$W$137,10,FALSE))</f>
        <v/>
      </c>
      <c r="B278" s="37" t="str">
        <f>IF(E278="","",VLOOKUP('OPĆI DIO'!$C$1,'OPĆI DIO'!$N$4:$W$137,9,FALSE))</f>
        <v/>
      </c>
      <c r="C278" s="78" t="str">
        <f t="shared" si="23"/>
        <v/>
      </c>
      <c r="D278" s="36" t="str">
        <f t="shared" si="24"/>
        <v/>
      </c>
      <c r="E278" s="44"/>
      <c r="F278" s="81" t="str">
        <f t="shared" si="25"/>
        <v/>
      </c>
      <c r="G278" s="76"/>
      <c r="H278" s="76"/>
      <c r="I278" s="76"/>
      <c r="J278" s="44"/>
      <c r="K278" t="str">
        <f>IF(E278="","",'OPĆI DIO'!$C$1)</f>
        <v/>
      </c>
      <c r="L278" t="str">
        <f t="shared" si="26"/>
        <v/>
      </c>
      <c r="M278" t="str">
        <f t="shared" si="27"/>
        <v/>
      </c>
    </row>
    <row r="279" spans="1:13">
      <c r="A279" s="37" t="str">
        <f>IF(E279="","",VLOOKUP('OPĆI DIO'!$C$1,'OPĆI DIO'!$N$4:$W$137,10,FALSE))</f>
        <v/>
      </c>
      <c r="B279" s="37" t="str">
        <f>IF(E279="","",VLOOKUP('OPĆI DIO'!$C$1,'OPĆI DIO'!$N$4:$W$137,9,FALSE))</f>
        <v/>
      </c>
      <c r="C279" s="78" t="str">
        <f t="shared" si="23"/>
        <v/>
      </c>
      <c r="D279" s="36" t="str">
        <f t="shared" si="24"/>
        <v/>
      </c>
      <c r="E279" s="44"/>
      <c r="F279" s="81" t="str">
        <f t="shared" si="25"/>
        <v/>
      </c>
      <c r="G279" s="76"/>
      <c r="H279" s="76"/>
      <c r="I279" s="76"/>
      <c r="J279" s="44"/>
      <c r="K279" t="str">
        <f>IF(E279="","",'OPĆI DIO'!$C$1)</f>
        <v/>
      </c>
      <c r="L279" t="str">
        <f t="shared" si="26"/>
        <v/>
      </c>
      <c r="M279" t="str">
        <f t="shared" si="27"/>
        <v/>
      </c>
    </row>
    <row r="280" spans="1:13">
      <c r="A280" s="37" t="str">
        <f>IF(E280="","",VLOOKUP('OPĆI DIO'!$C$1,'OPĆI DIO'!$N$4:$W$137,10,FALSE))</f>
        <v/>
      </c>
      <c r="B280" s="37" t="str">
        <f>IF(E280="","",VLOOKUP('OPĆI DIO'!$C$1,'OPĆI DIO'!$N$4:$W$137,9,FALSE))</f>
        <v/>
      </c>
      <c r="C280" s="78" t="str">
        <f t="shared" si="23"/>
        <v/>
      </c>
      <c r="D280" s="36" t="str">
        <f t="shared" si="24"/>
        <v/>
      </c>
      <c r="E280" s="44"/>
      <c r="F280" s="81" t="str">
        <f t="shared" si="25"/>
        <v/>
      </c>
      <c r="G280" s="76"/>
      <c r="H280" s="76"/>
      <c r="I280" s="76"/>
      <c r="J280" s="44"/>
      <c r="K280" t="str">
        <f>IF(E280="","",'OPĆI DIO'!$C$1)</f>
        <v/>
      </c>
      <c r="L280" t="str">
        <f t="shared" si="26"/>
        <v/>
      </c>
      <c r="M280" t="str">
        <f t="shared" si="27"/>
        <v/>
      </c>
    </row>
    <row r="281" spans="1:13">
      <c r="A281" s="37" t="str">
        <f>IF(E281="","",VLOOKUP('OPĆI DIO'!$C$1,'OPĆI DIO'!$N$4:$W$137,10,FALSE))</f>
        <v/>
      </c>
      <c r="B281" s="37" t="str">
        <f>IF(E281="","",VLOOKUP('OPĆI DIO'!$C$1,'OPĆI DIO'!$N$4:$W$137,9,FALSE))</f>
        <v/>
      </c>
      <c r="C281" s="78" t="str">
        <f t="shared" si="23"/>
        <v/>
      </c>
      <c r="D281" s="36" t="str">
        <f t="shared" si="24"/>
        <v/>
      </c>
      <c r="E281" s="44"/>
      <c r="F281" s="81" t="str">
        <f t="shared" si="25"/>
        <v/>
      </c>
      <c r="G281" s="76"/>
      <c r="H281" s="76"/>
      <c r="I281" s="76"/>
      <c r="J281" s="44"/>
      <c r="K281" t="str">
        <f>IF(E281="","",'OPĆI DIO'!$C$1)</f>
        <v/>
      </c>
      <c r="L281" t="str">
        <f t="shared" si="26"/>
        <v/>
      </c>
      <c r="M281" t="str">
        <f t="shared" si="27"/>
        <v/>
      </c>
    </row>
    <row r="282" spans="1:13">
      <c r="A282" s="37" t="str">
        <f>IF(E282="","",VLOOKUP('OPĆI DIO'!$C$1,'OPĆI DIO'!$N$4:$W$137,10,FALSE))</f>
        <v/>
      </c>
      <c r="B282" s="37" t="str">
        <f>IF(E282="","",VLOOKUP('OPĆI DIO'!$C$1,'OPĆI DIO'!$N$4:$W$137,9,FALSE))</f>
        <v/>
      </c>
      <c r="C282" s="78" t="str">
        <f t="shared" si="23"/>
        <v/>
      </c>
      <c r="D282" s="36" t="str">
        <f t="shared" si="24"/>
        <v/>
      </c>
      <c r="E282" s="44"/>
      <c r="F282" s="81" t="str">
        <f t="shared" si="25"/>
        <v/>
      </c>
      <c r="G282" s="76"/>
      <c r="H282" s="76"/>
      <c r="I282" s="76"/>
      <c r="J282" s="44"/>
      <c r="K282" t="str">
        <f>IF(E282="","",'OPĆI DIO'!$C$1)</f>
        <v/>
      </c>
      <c r="L282" t="str">
        <f t="shared" si="26"/>
        <v/>
      </c>
      <c r="M282" t="str">
        <f t="shared" si="27"/>
        <v/>
      </c>
    </row>
    <row r="283" spans="1:13">
      <c r="A283" s="37" t="str">
        <f>IF(E283="","",VLOOKUP('OPĆI DIO'!$C$1,'OPĆI DIO'!$N$4:$W$137,10,FALSE))</f>
        <v/>
      </c>
      <c r="B283" s="37" t="str">
        <f>IF(E283="","",VLOOKUP('OPĆI DIO'!$C$1,'OPĆI DIO'!$N$4:$W$137,9,FALSE))</f>
        <v/>
      </c>
      <c r="C283" s="78" t="str">
        <f t="shared" si="23"/>
        <v/>
      </c>
      <c r="D283" s="36" t="str">
        <f t="shared" si="24"/>
        <v/>
      </c>
      <c r="E283" s="44"/>
      <c r="F283" s="81" t="str">
        <f t="shared" si="25"/>
        <v/>
      </c>
      <c r="G283" s="76"/>
      <c r="H283" s="76"/>
      <c r="I283" s="76"/>
      <c r="J283" s="44"/>
      <c r="K283" t="str">
        <f>IF(E283="","",'OPĆI DIO'!$C$1)</f>
        <v/>
      </c>
      <c r="L283" t="str">
        <f t="shared" si="26"/>
        <v/>
      </c>
      <c r="M283" t="str">
        <f t="shared" si="27"/>
        <v/>
      </c>
    </row>
    <row r="284" spans="1:13">
      <c r="A284" s="37" t="str">
        <f>IF(E284="","",VLOOKUP('OPĆI DIO'!$C$1,'OPĆI DIO'!$N$4:$W$137,10,FALSE))</f>
        <v/>
      </c>
      <c r="B284" s="37" t="str">
        <f>IF(E284="","",VLOOKUP('OPĆI DIO'!$C$1,'OPĆI DIO'!$N$4:$W$137,9,FALSE))</f>
        <v/>
      </c>
      <c r="C284" s="78" t="str">
        <f t="shared" si="23"/>
        <v/>
      </c>
      <c r="D284" s="36" t="str">
        <f t="shared" si="24"/>
        <v/>
      </c>
      <c r="E284" s="44"/>
      <c r="F284" s="81" t="str">
        <f t="shared" si="25"/>
        <v/>
      </c>
      <c r="G284" s="76"/>
      <c r="H284" s="76"/>
      <c r="I284" s="76"/>
      <c r="J284" s="44"/>
      <c r="K284" t="str">
        <f>IF(E284="","",'OPĆI DIO'!$C$1)</f>
        <v/>
      </c>
      <c r="L284" t="str">
        <f t="shared" si="26"/>
        <v/>
      </c>
      <c r="M284" t="str">
        <f t="shared" si="27"/>
        <v/>
      </c>
    </row>
    <row r="285" spans="1:13">
      <c r="A285" s="37" t="str">
        <f>IF(E285="","",VLOOKUP('OPĆI DIO'!$C$1,'OPĆI DIO'!$N$4:$W$137,10,FALSE))</f>
        <v/>
      </c>
      <c r="B285" s="37" t="str">
        <f>IF(E285="","",VLOOKUP('OPĆI DIO'!$C$1,'OPĆI DIO'!$N$4:$W$137,9,FALSE))</f>
        <v/>
      </c>
      <c r="C285" s="78" t="str">
        <f t="shared" si="23"/>
        <v/>
      </c>
      <c r="D285" s="36" t="str">
        <f t="shared" si="24"/>
        <v/>
      </c>
      <c r="E285" s="44"/>
      <c r="F285" s="81" t="str">
        <f t="shared" si="25"/>
        <v/>
      </c>
      <c r="G285" s="76"/>
      <c r="H285" s="76"/>
      <c r="I285" s="76"/>
      <c r="J285" s="44"/>
      <c r="K285" t="str">
        <f>IF(E285="","",'OPĆI DIO'!$C$1)</f>
        <v/>
      </c>
      <c r="L285" t="str">
        <f t="shared" si="26"/>
        <v/>
      </c>
      <c r="M285" t="str">
        <f t="shared" si="27"/>
        <v/>
      </c>
    </row>
    <row r="286" spans="1:13">
      <c r="A286" s="37" t="str">
        <f>IF(E286="","",VLOOKUP('OPĆI DIO'!$C$1,'OPĆI DIO'!$N$4:$W$137,10,FALSE))</f>
        <v/>
      </c>
      <c r="B286" s="37" t="str">
        <f>IF(E286="","",VLOOKUP('OPĆI DIO'!$C$1,'OPĆI DIO'!$N$4:$W$137,9,FALSE))</f>
        <v/>
      </c>
      <c r="C286" s="78" t="str">
        <f t="shared" si="23"/>
        <v/>
      </c>
      <c r="D286" s="36" t="str">
        <f t="shared" si="24"/>
        <v/>
      </c>
      <c r="E286" s="44"/>
      <c r="F286" s="81" t="str">
        <f t="shared" si="25"/>
        <v/>
      </c>
      <c r="G286" s="76"/>
      <c r="H286" s="76"/>
      <c r="I286" s="76"/>
      <c r="J286" s="44"/>
      <c r="K286" t="str">
        <f>IF(E286="","",'OPĆI DIO'!$C$1)</f>
        <v/>
      </c>
      <c r="L286" t="str">
        <f t="shared" si="26"/>
        <v/>
      </c>
      <c r="M286" t="str">
        <f t="shared" si="27"/>
        <v/>
      </c>
    </row>
    <row r="287" spans="1:13">
      <c r="A287" s="37" t="str">
        <f>IF(E287="","",VLOOKUP('OPĆI DIO'!$C$1,'OPĆI DIO'!$N$4:$W$137,10,FALSE))</f>
        <v/>
      </c>
      <c r="B287" s="37" t="str">
        <f>IF(E287="","",VLOOKUP('OPĆI DIO'!$C$1,'OPĆI DIO'!$N$4:$W$137,9,FALSE))</f>
        <v/>
      </c>
      <c r="C287" s="78" t="str">
        <f t="shared" si="23"/>
        <v/>
      </c>
      <c r="D287" s="36" t="str">
        <f t="shared" si="24"/>
        <v/>
      </c>
      <c r="E287" s="44"/>
      <c r="F287" s="81" t="str">
        <f t="shared" si="25"/>
        <v/>
      </c>
      <c r="G287" s="76"/>
      <c r="H287" s="76"/>
      <c r="I287" s="76"/>
      <c r="J287" s="44"/>
      <c r="K287" t="str">
        <f>IF(E287="","",'OPĆI DIO'!$C$1)</f>
        <v/>
      </c>
      <c r="L287" t="str">
        <f t="shared" si="26"/>
        <v/>
      </c>
      <c r="M287" t="str">
        <f t="shared" si="27"/>
        <v/>
      </c>
    </row>
    <row r="288" spans="1:13">
      <c r="A288" s="37" t="str">
        <f>IF(E288="","",VLOOKUP('OPĆI DIO'!$C$1,'OPĆI DIO'!$N$4:$W$137,10,FALSE))</f>
        <v/>
      </c>
      <c r="B288" s="37" t="str">
        <f>IF(E288="","",VLOOKUP('OPĆI DIO'!$C$1,'OPĆI DIO'!$N$4:$W$137,9,FALSE))</f>
        <v/>
      </c>
      <c r="C288" s="78" t="str">
        <f t="shared" si="23"/>
        <v/>
      </c>
      <c r="D288" s="36" t="str">
        <f t="shared" si="24"/>
        <v/>
      </c>
      <c r="E288" s="44"/>
      <c r="F288" s="81" t="str">
        <f t="shared" si="25"/>
        <v/>
      </c>
      <c r="G288" s="76"/>
      <c r="H288" s="76"/>
      <c r="I288" s="76"/>
      <c r="J288" s="44"/>
      <c r="K288" t="str">
        <f>IF(E288="","",'OPĆI DIO'!$C$1)</f>
        <v/>
      </c>
      <c r="L288" t="str">
        <f t="shared" si="26"/>
        <v/>
      </c>
      <c r="M288" t="str">
        <f t="shared" si="27"/>
        <v/>
      </c>
    </row>
    <row r="289" spans="1:13">
      <c r="A289" s="37" t="str">
        <f>IF(E289="","",VLOOKUP('OPĆI DIO'!$C$1,'OPĆI DIO'!$N$4:$W$137,10,FALSE))</f>
        <v/>
      </c>
      <c r="B289" s="37" t="str">
        <f>IF(E289="","",VLOOKUP('OPĆI DIO'!$C$1,'OPĆI DIO'!$N$4:$W$137,9,FALSE))</f>
        <v/>
      </c>
      <c r="C289" s="78" t="str">
        <f t="shared" si="23"/>
        <v/>
      </c>
      <c r="D289" s="36" t="str">
        <f t="shared" si="24"/>
        <v/>
      </c>
      <c r="E289" s="44"/>
      <c r="F289" s="81" t="str">
        <f t="shared" si="25"/>
        <v/>
      </c>
      <c r="G289" s="76"/>
      <c r="H289" s="76"/>
      <c r="I289" s="76"/>
      <c r="J289" s="44"/>
      <c r="K289" t="str">
        <f>IF(E289="","",'OPĆI DIO'!$C$1)</f>
        <v/>
      </c>
      <c r="L289" t="str">
        <f t="shared" si="26"/>
        <v/>
      </c>
      <c r="M289" t="str">
        <f t="shared" si="27"/>
        <v/>
      </c>
    </row>
    <row r="290" spans="1:13">
      <c r="A290" s="37" t="str">
        <f>IF(E290="","",VLOOKUP('OPĆI DIO'!$C$1,'OPĆI DIO'!$N$4:$W$137,10,FALSE))</f>
        <v/>
      </c>
      <c r="B290" s="37" t="str">
        <f>IF(E290="","",VLOOKUP('OPĆI DIO'!$C$1,'OPĆI DIO'!$N$4:$W$137,9,FALSE))</f>
        <v/>
      </c>
      <c r="C290" s="78" t="str">
        <f t="shared" si="23"/>
        <v/>
      </c>
      <c r="D290" s="36" t="str">
        <f t="shared" si="24"/>
        <v/>
      </c>
      <c r="E290" s="44"/>
      <c r="F290" s="81" t="str">
        <f t="shared" si="25"/>
        <v/>
      </c>
      <c r="G290" s="76"/>
      <c r="H290" s="76"/>
      <c r="I290" s="76"/>
      <c r="J290" s="44"/>
      <c r="K290" t="str">
        <f>IF(E290="","",'OPĆI DIO'!$C$1)</f>
        <v/>
      </c>
      <c r="L290" t="str">
        <f t="shared" si="26"/>
        <v/>
      </c>
      <c r="M290" t="str">
        <f t="shared" si="27"/>
        <v/>
      </c>
    </row>
    <row r="291" spans="1:13">
      <c r="A291" s="37" t="str">
        <f>IF(E291="","",VLOOKUP('OPĆI DIO'!$C$1,'OPĆI DIO'!$N$4:$W$137,10,FALSE))</f>
        <v/>
      </c>
      <c r="B291" s="37" t="str">
        <f>IF(E291="","",VLOOKUP('OPĆI DIO'!$C$1,'OPĆI DIO'!$N$4:$W$137,9,FALSE))</f>
        <v/>
      </c>
      <c r="C291" s="78" t="str">
        <f t="shared" si="23"/>
        <v/>
      </c>
      <c r="D291" s="36" t="str">
        <f t="shared" si="24"/>
        <v/>
      </c>
      <c r="E291" s="44"/>
      <c r="F291" s="81" t="str">
        <f t="shared" si="25"/>
        <v/>
      </c>
      <c r="G291" s="76"/>
      <c r="H291" s="76"/>
      <c r="I291" s="76"/>
      <c r="J291" s="44"/>
      <c r="K291" t="str">
        <f>IF(E291="","",'OPĆI DIO'!$C$1)</f>
        <v/>
      </c>
      <c r="L291" t="str">
        <f t="shared" si="26"/>
        <v/>
      </c>
      <c r="M291" t="str">
        <f t="shared" si="27"/>
        <v/>
      </c>
    </row>
    <row r="292" spans="1:13">
      <c r="A292" s="37" t="str">
        <f>IF(E292="","",VLOOKUP('OPĆI DIO'!$C$1,'OPĆI DIO'!$N$4:$W$137,10,FALSE))</f>
        <v/>
      </c>
      <c r="B292" s="37" t="str">
        <f>IF(E292="","",VLOOKUP('OPĆI DIO'!$C$1,'OPĆI DIO'!$N$4:$W$137,9,FALSE))</f>
        <v/>
      </c>
      <c r="C292" s="78" t="str">
        <f t="shared" si="23"/>
        <v/>
      </c>
      <c r="D292" s="36" t="str">
        <f t="shared" si="24"/>
        <v/>
      </c>
      <c r="E292" s="44"/>
      <c r="F292" s="81" t="str">
        <f t="shared" si="25"/>
        <v/>
      </c>
      <c r="G292" s="76"/>
      <c r="H292" s="76"/>
      <c r="I292" s="76"/>
      <c r="J292" s="44"/>
      <c r="K292" t="str">
        <f>IF(E292="","",'OPĆI DIO'!$C$1)</f>
        <v/>
      </c>
      <c r="L292" t="str">
        <f t="shared" si="26"/>
        <v/>
      </c>
      <c r="M292" t="str">
        <f t="shared" si="27"/>
        <v/>
      </c>
    </row>
    <row r="293" spans="1:13">
      <c r="A293" s="37" t="str">
        <f>IF(E293="","",VLOOKUP('OPĆI DIO'!$C$1,'OPĆI DIO'!$N$4:$W$137,10,FALSE))</f>
        <v/>
      </c>
      <c r="B293" s="37" t="str">
        <f>IF(E293="","",VLOOKUP('OPĆI DIO'!$C$1,'OPĆI DIO'!$N$4:$W$137,9,FALSE))</f>
        <v/>
      </c>
      <c r="C293" s="78" t="str">
        <f t="shared" si="23"/>
        <v/>
      </c>
      <c r="D293" s="36" t="str">
        <f t="shared" si="24"/>
        <v/>
      </c>
      <c r="E293" s="44"/>
      <c r="F293" s="81" t="str">
        <f t="shared" si="25"/>
        <v/>
      </c>
      <c r="G293" s="76"/>
      <c r="H293" s="76"/>
      <c r="I293" s="76"/>
      <c r="J293" s="44"/>
      <c r="K293" t="str">
        <f>IF(E293="","",'OPĆI DIO'!$C$1)</f>
        <v/>
      </c>
      <c r="L293" t="str">
        <f t="shared" si="26"/>
        <v/>
      </c>
      <c r="M293" t="str">
        <f t="shared" si="27"/>
        <v/>
      </c>
    </row>
    <row r="294" spans="1:13">
      <c r="A294" s="37" t="str">
        <f>IF(E294="","",VLOOKUP('OPĆI DIO'!$C$1,'OPĆI DIO'!$N$4:$W$137,10,FALSE))</f>
        <v/>
      </c>
      <c r="B294" s="37" t="str">
        <f>IF(E294="","",VLOOKUP('OPĆI DIO'!$C$1,'OPĆI DIO'!$N$4:$W$137,9,FALSE))</f>
        <v/>
      </c>
      <c r="C294" s="78" t="str">
        <f t="shared" si="23"/>
        <v/>
      </c>
      <c r="D294" s="36" t="str">
        <f t="shared" si="24"/>
        <v/>
      </c>
      <c r="E294" s="44"/>
      <c r="F294" s="81" t="str">
        <f t="shared" si="25"/>
        <v/>
      </c>
      <c r="G294" s="76"/>
      <c r="H294" s="76"/>
      <c r="I294" s="76"/>
      <c r="J294" s="44"/>
      <c r="K294" t="str">
        <f>IF(E294="","",'OPĆI DIO'!$C$1)</f>
        <v/>
      </c>
      <c r="L294" t="str">
        <f t="shared" si="26"/>
        <v/>
      </c>
      <c r="M294" t="str">
        <f t="shared" si="27"/>
        <v/>
      </c>
    </row>
    <row r="295" spans="1:13">
      <c r="A295" s="37" t="str">
        <f>IF(E295="","",VLOOKUP('OPĆI DIO'!$C$1,'OPĆI DIO'!$N$4:$W$137,10,FALSE))</f>
        <v/>
      </c>
      <c r="B295" s="37" t="str">
        <f>IF(E295="","",VLOOKUP('OPĆI DIO'!$C$1,'OPĆI DIO'!$N$4:$W$137,9,FALSE))</f>
        <v/>
      </c>
      <c r="C295" s="78" t="str">
        <f t="shared" si="23"/>
        <v/>
      </c>
      <c r="D295" s="36" t="str">
        <f t="shared" si="24"/>
        <v/>
      </c>
      <c r="E295" s="44"/>
      <c r="F295" s="81" t="str">
        <f t="shared" si="25"/>
        <v/>
      </c>
      <c r="G295" s="76"/>
      <c r="H295" s="76"/>
      <c r="I295" s="76"/>
      <c r="J295" s="44"/>
      <c r="K295" t="str">
        <f>IF(E295="","",'OPĆI DIO'!$C$1)</f>
        <v/>
      </c>
      <c r="L295" t="str">
        <f t="shared" si="26"/>
        <v/>
      </c>
      <c r="M295" t="str">
        <f t="shared" si="27"/>
        <v/>
      </c>
    </row>
    <row r="296" spans="1:13">
      <c r="A296" s="37" t="str">
        <f>IF(E296="","",VLOOKUP('OPĆI DIO'!$C$1,'OPĆI DIO'!$N$4:$W$137,10,FALSE))</f>
        <v/>
      </c>
      <c r="B296" s="37" t="str">
        <f>IF(E296="","",VLOOKUP('OPĆI DIO'!$C$1,'OPĆI DIO'!$N$4:$W$137,9,FALSE))</f>
        <v/>
      </c>
      <c r="C296" s="78" t="str">
        <f t="shared" si="23"/>
        <v/>
      </c>
      <c r="D296" s="36" t="str">
        <f t="shared" si="24"/>
        <v/>
      </c>
      <c r="E296" s="44"/>
      <c r="F296" s="81" t="str">
        <f t="shared" si="25"/>
        <v/>
      </c>
      <c r="G296" s="76"/>
      <c r="H296" s="76"/>
      <c r="I296" s="76"/>
      <c r="J296" s="44"/>
      <c r="K296" t="str">
        <f>IF(E296="","",'OPĆI DIO'!$C$1)</f>
        <v/>
      </c>
      <c r="L296" t="str">
        <f t="shared" si="26"/>
        <v/>
      </c>
      <c r="M296" t="str">
        <f t="shared" si="27"/>
        <v/>
      </c>
    </row>
    <row r="297" spans="1:13">
      <c r="A297" s="37" t="str">
        <f>IF(E297="","",VLOOKUP('OPĆI DIO'!$C$1,'OPĆI DIO'!$N$4:$W$137,10,FALSE))</f>
        <v/>
      </c>
      <c r="B297" s="37" t="str">
        <f>IF(E297="","",VLOOKUP('OPĆI DIO'!$C$1,'OPĆI DIO'!$N$4:$W$137,9,FALSE))</f>
        <v/>
      </c>
      <c r="C297" s="78" t="str">
        <f t="shared" si="23"/>
        <v/>
      </c>
      <c r="D297" s="36" t="str">
        <f t="shared" si="24"/>
        <v/>
      </c>
      <c r="E297" s="44"/>
      <c r="F297" s="81" t="str">
        <f t="shared" si="25"/>
        <v/>
      </c>
      <c r="G297" s="76"/>
      <c r="H297" s="76"/>
      <c r="I297" s="76"/>
      <c r="J297" s="44"/>
      <c r="K297" t="str">
        <f>IF(E297="","",'OPĆI DIO'!$C$1)</f>
        <v/>
      </c>
      <c r="L297" t="str">
        <f t="shared" si="26"/>
        <v/>
      </c>
      <c r="M297" t="str">
        <f t="shared" si="27"/>
        <v/>
      </c>
    </row>
    <row r="298" spans="1:13">
      <c r="A298" s="37" t="str">
        <f>IF(E298="","",VLOOKUP('OPĆI DIO'!$C$1,'OPĆI DIO'!$N$4:$W$137,10,FALSE))</f>
        <v/>
      </c>
      <c r="B298" s="37" t="str">
        <f>IF(E298="","",VLOOKUP('OPĆI DIO'!$C$1,'OPĆI DIO'!$N$4:$W$137,9,FALSE))</f>
        <v/>
      </c>
      <c r="C298" s="78" t="str">
        <f t="shared" si="23"/>
        <v/>
      </c>
      <c r="D298" s="36" t="str">
        <f t="shared" si="24"/>
        <v/>
      </c>
      <c r="E298" s="44"/>
      <c r="F298" s="81" t="str">
        <f t="shared" si="25"/>
        <v/>
      </c>
      <c r="G298" s="76"/>
      <c r="H298" s="76"/>
      <c r="I298" s="76"/>
      <c r="J298" s="44"/>
      <c r="K298" t="str">
        <f>IF(E298="","",'OPĆI DIO'!$C$1)</f>
        <v/>
      </c>
      <c r="L298" t="str">
        <f t="shared" si="26"/>
        <v/>
      </c>
      <c r="M298" t="str">
        <f t="shared" si="27"/>
        <v/>
      </c>
    </row>
    <row r="299" spans="1:13">
      <c r="A299" s="37" t="str">
        <f>IF(E299="","",VLOOKUP('OPĆI DIO'!$C$1,'OPĆI DIO'!$N$4:$W$137,10,FALSE))</f>
        <v/>
      </c>
      <c r="B299" s="37" t="str">
        <f>IF(E299="","",VLOOKUP('OPĆI DIO'!$C$1,'OPĆI DIO'!$N$4:$W$137,9,FALSE))</f>
        <v/>
      </c>
      <c r="C299" s="78" t="str">
        <f t="shared" si="23"/>
        <v/>
      </c>
      <c r="D299" s="36" t="str">
        <f t="shared" si="24"/>
        <v/>
      </c>
      <c r="E299" s="44"/>
      <c r="F299" s="81" t="str">
        <f t="shared" si="25"/>
        <v/>
      </c>
      <c r="G299" s="76"/>
      <c r="H299" s="76"/>
      <c r="I299" s="76"/>
      <c r="J299" s="44"/>
      <c r="K299" t="str">
        <f>IF(E299="","",'OPĆI DIO'!$C$1)</f>
        <v/>
      </c>
      <c r="L299" t="str">
        <f t="shared" si="26"/>
        <v/>
      </c>
      <c r="M299" t="str">
        <f t="shared" si="27"/>
        <v/>
      </c>
    </row>
    <row r="300" spans="1:13">
      <c r="A300" s="37" t="str">
        <f>IF(E300="","",VLOOKUP('OPĆI DIO'!$C$1,'OPĆI DIO'!$N$4:$W$137,10,FALSE))</f>
        <v/>
      </c>
      <c r="B300" s="37" t="str">
        <f>IF(E300="","",VLOOKUP('OPĆI DIO'!$C$1,'OPĆI DIO'!$N$4:$W$137,9,FALSE))</f>
        <v/>
      </c>
      <c r="C300" s="78" t="str">
        <f t="shared" si="23"/>
        <v/>
      </c>
      <c r="D300" s="36" t="str">
        <f t="shared" si="24"/>
        <v/>
      </c>
      <c r="E300" s="44"/>
      <c r="F300" s="81" t="str">
        <f t="shared" si="25"/>
        <v/>
      </c>
      <c r="G300" s="76"/>
      <c r="H300" s="76"/>
      <c r="I300" s="76"/>
      <c r="J300" s="44"/>
      <c r="K300" t="str">
        <f>IF(E300="","",'OPĆI DIO'!$C$1)</f>
        <v/>
      </c>
      <c r="L300" t="str">
        <f t="shared" si="26"/>
        <v/>
      </c>
      <c r="M300" t="str">
        <f t="shared" si="27"/>
        <v/>
      </c>
    </row>
    <row r="301" spans="1:13">
      <c r="A301" s="37" t="str">
        <f>IF(E301="","",VLOOKUP('OPĆI DIO'!$C$1,'OPĆI DIO'!$N$4:$W$137,10,FALSE))</f>
        <v/>
      </c>
      <c r="B301" s="37" t="str">
        <f>IF(E301="","",VLOOKUP('OPĆI DIO'!$C$1,'OPĆI DIO'!$N$4:$W$137,9,FALSE))</f>
        <v/>
      </c>
      <c r="C301" s="78" t="str">
        <f t="shared" si="23"/>
        <v/>
      </c>
      <c r="D301" s="36" t="str">
        <f t="shared" si="24"/>
        <v/>
      </c>
      <c r="E301" s="44"/>
      <c r="F301" s="81" t="str">
        <f t="shared" si="25"/>
        <v/>
      </c>
      <c r="G301" s="76"/>
      <c r="H301" s="76"/>
      <c r="I301" s="76"/>
      <c r="J301" s="44"/>
      <c r="K301" t="str">
        <f>IF(E301="","",'OPĆI DIO'!$C$1)</f>
        <v/>
      </c>
      <c r="L301" t="str">
        <f t="shared" si="26"/>
        <v/>
      </c>
      <c r="M301" t="str">
        <f t="shared" si="27"/>
        <v/>
      </c>
    </row>
    <row r="302" spans="1:13">
      <c r="A302" s="37" t="str">
        <f>IF(E302="","",VLOOKUP('OPĆI DIO'!$C$1,'OPĆI DIO'!$N$4:$W$137,10,FALSE))</f>
        <v/>
      </c>
      <c r="B302" s="37" t="str">
        <f>IF(E302="","",VLOOKUP('OPĆI DIO'!$C$1,'OPĆI DIO'!$N$4:$W$137,9,FALSE))</f>
        <v/>
      </c>
      <c r="C302" s="78" t="str">
        <f t="shared" si="23"/>
        <v/>
      </c>
      <c r="D302" s="36" t="str">
        <f t="shared" si="24"/>
        <v/>
      </c>
      <c r="E302" s="44"/>
      <c r="F302" s="81" t="str">
        <f t="shared" si="25"/>
        <v/>
      </c>
      <c r="G302" s="76"/>
      <c r="H302" s="76"/>
      <c r="I302" s="76"/>
      <c r="J302" s="44"/>
      <c r="K302" t="str">
        <f>IF(E302="","",'OPĆI DIO'!$C$1)</f>
        <v/>
      </c>
      <c r="L302" t="str">
        <f t="shared" si="26"/>
        <v/>
      </c>
      <c r="M302" t="str">
        <f t="shared" si="27"/>
        <v/>
      </c>
    </row>
    <row r="303" spans="1:13">
      <c r="A303" s="37" t="str">
        <f>IF(E303="","",VLOOKUP('OPĆI DIO'!$C$1,'OPĆI DIO'!$N$4:$W$137,10,FALSE))</f>
        <v/>
      </c>
      <c r="B303" s="37" t="str">
        <f>IF(E303="","",VLOOKUP('OPĆI DIO'!$C$1,'OPĆI DIO'!$N$4:$W$137,9,FALSE))</f>
        <v/>
      </c>
      <c r="C303" s="78" t="str">
        <f t="shared" si="23"/>
        <v/>
      </c>
      <c r="D303" s="36" t="str">
        <f t="shared" si="24"/>
        <v/>
      </c>
      <c r="E303" s="44"/>
      <c r="F303" s="81" t="str">
        <f t="shared" si="25"/>
        <v/>
      </c>
      <c r="G303" s="76"/>
      <c r="H303" s="76"/>
      <c r="I303" s="76"/>
      <c r="J303" s="44"/>
      <c r="K303" t="str">
        <f>IF(E303="","",'OPĆI DIO'!$C$1)</f>
        <v/>
      </c>
      <c r="L303" t="str">
        <f t="shared" si="26"/>
        <v/>
      </c>
      <c r="M303" t="str">
        <f t="shared" si="27"/>
        <v/>
      </c>
    </row>
    <row r="304" spans="1:13">
      <c r="A304" s="37" t="str">
        <f>IF(E304="","",VLOOKUP('OPĆI DIO'!$C$1,'OPĆI DIO'!$N$4:$W$137,10,FALSE))</f>
        <v/>
      </c>
      <c r="B304" s="37" t="str">
        <f>IF(E304="","",VLOOKUP('OPĆI DIO'!$C$1,'OPĆI DIO'!$N$4:$W$137,9,FALSE))</f>
        <v/>
      </c>
      <c r="C304" s="78" t="str">
        <f t="shared" si="23"/>
        <v/>
      </c>
      <c r="D304" s="36" t="str">
        <f t="shared" si="24"/>
        <v/>
      </c>
      <c r="E304" s="44"/>
      <c r="F304" s="81" t="str">
        <f t="shared" si="25"/>
        <v/>
      </c>
      <c r="G304" s="76"/>
      <c r="H304" s="76"/>
      <c r="I304" s="76"/>
      <c r="J304" s="44"/>
      <c r="K304" t="str">
        <f>IF(E304="","",'OPĆI DIO'!$C$1)</f>
        <v/>
      </c>
      <c r="L304" t="str">
        <f t="shared" si="26"/>
        <v/>
      </c>
      <c r="M304" t="str">
        <f t="shared" si="27"/>
        <v/>
      </c>
    </row>
    <row r="305" spans="1:13">
      <c r="A305" s="37" t="str">
        <f>IF(E305="","",VLOOKUP('OPĆI DIO'!$C$1,'OPĆI DIO'!$N$4:$W$137,10,FALSE))</f>
        <v/>
      </c>
      <c r="B305" s="37" t="str">
        <f>IF(E305="","",VLOOKUP('OPĆI DIO'!$C$1,'OPĆI DIO'!$N$4:$W$137,9,FALSE))</f>
        <v/>
      </c>
      <c r="C305" s="78" t="str">
        <f t="shared" si="23"/>
        <v/>
      </c>
      <c r="D305" s="36" t="str">
        <f t="shared" si="24"/>
        <v/>
      </c>
      <c r="E305" s="44"/>
      <c r="F305" s="81" t="str">
        <f t="shared" si="25"/>
        <v/>
      </c>
      <c r="G305" s="76"/>
      <c r="H305" s="76"/>
      <c r="I305" s="76"/>
      <c r="J305" s="44"/>
      <c r="K305" t="str">
        <f>IF(E305="","",'OPĆI DIO'!$C$1)</f>
        <v/>
      </c>
      <c r="L305" t="str">
        <f t="shared" si="26"/>
        <v/>
      </c>
      <c r="M305" t="str">
        <f t="shared" si="27"/>
        <v/>
      </c>
    </row>
    <row r="306" spans="1:13">
      <c r="A306" s="37" t="str">
        <f>IF(E306="","",VLOOKUP('OPĆI DIO'!$C$1,'OPĆI DIO'!$N$4:$W$137,10,FALSE))</f>
        <v/>
      </c>
      <c r="B306" s="37" t="str">
        <f>IF(E306="","",VLOOKUP('OPĆI DIO'!$C$1,'OPĆI DIO'!$N$4:$W$137,9,FALSE))</f>
        <v/>
      </c>
      <c r="C306" s="78" t="str">
        <f t="shared" si="23"/>
        <v/>
      </c>
      <c r="D306" s="36" t="str">
        <f t="shared" si="24"/>
        <v/>
      </c>
      <c r="E306" s="44"/>
      <c r="F306" s="81" t="str">
        <f t="shared" si="25"/>
        <v/>
      </c>
      <c r="G306" s="76"/>
      <c r="H306" s="76"/>
      <c r="I306" s="76"/>
      <c r="J306" s="44"/>
      <c r="K306" t="str">
        <f>IF(E306="","",'OPĆI DIO'!$C$1)</f>
        <v/>
      </c>
      <c r="L306" t="str">
        <f t="shared" si="26"/>
        <v/>
      </c>
      <c r="M306" t="str">
        <f t="shared" si="27"/>
        <v/>
      </c>
    </row>
    <row r="307" spans="1:13">
      <c r="A307" s="37" t="str">
        <f>IF(E307="","",VLOOKUP('OPĆI DIO'!$C$1,'OPĆI DIO'!$N$4:$W$137,10,FALSE))</f>
        <v/>
      </c>
      <c r="B307" s="37" t="str">
        <f>IF(E307="","",VLOOKUP('OPĆI DIO'!$C$1,'OPĆI DIO'!$N$4:$W$137,9,FALSE))</f>
        <v/>
      </c>
      <c r="C307" s="78" t="str">
        <f t="shared" si="23"/>
        <v/>
      </c>
      <c r="D307" s="36" t="str">
        <f t="shared" si="24"/>
        <v/>
      </c>
      <c r="E307" s="44"/>
      <c r="F307" s="81" t="str">
        <f t="shared" si="25"/>
        <v/>
      </c>
      <c r="G307" s="76"/>
      <c r="H307" s="76"/>
      <c r="I307" s="76"/>
      <c r="J307" s="44"/>
      <c r="K307" t="str">
        <f>IF(E307="","",'OPĆI DIO'!$C$1)</f>
        <v/>
      </c>
      <c r="L307" t="str">
        <f t="shared" si="26"/>
        <v/>
      </c>
      <c r="M307" t="str">
        <f t="shared" si="27"/>
        <v/>
      </c>
    </row>
    <row r="308" spans="1:13">
      <c r="A308" s="37" t="str">
        <f>IF(E308="","",VLOOKUP('OPĆI DIO'!$C$1,'OPĆI DIO'!$N$4:$W$137,10,FALSE))</f>
        <v/>
      </c>
      <c r="B308" s="37" t="str">
        <f>IF(E308="","",VLOOKUP('OPĆI DIO'!$C$1,'OPĆI DIO'!$N$4:$W$137,9,FALSE))</f>
        <v/>
      </c>
      <c r="C308" s="78" t="str">
        <f t="shared" si="23"/>
        <v/>
      </c>
      <c r="D308" s="36" t="str">
        <f t="shared" si="24"/>
        <v/>
      </c>
      <c r="E308" s="44"/>
      <c r="F308" s="81" t="str">
        <f t="shared" si="25"/>
        <v/>
      </c>
      <c r="G308" s="76"/>
      <c r="H308" s="76"/>
      <c r="I308" s="76"/>
      <c r="J308" s="44"/>
      <c r="K308" t="str">
        <f>IF(E308="","",'OPĆI DIO'!$C$1)</f>
        <v/>
      </c>
      <c r="L308" t="str">
        <f t="shared" si="26"/>
        <v/>
      </c>
      <c r="M308" t="str">
        <f t="shared" si="27"/>
        <v/>
      </c>
    </row>
    <row r="309" spans="1:13">
      <c r="A309" s="37" t="str">
        <f>IF(E309="","",VLOOKUP('OPĆI DIO'!$C$1,'OPĆI DIO'!$N$4:$W$137,10,FALSE))</f>
        <v/>
      </c>
      <c r="B309" s="37" t="str">
        <f>IF(E309="","",VLOOKUP('OPĆI DIO'!$C$1,'OPĆI DIO'!$N$4:$W$137,9,FALSE))</f>
        <v/>
      </c>
      <c r="C309" s="78" t="str">
        <f t="shared" si="23"/>
        <v/>
      </c>
      <c r="D309" s="36" t="str">
        <f t="shared" si="24"/>
        <v/>
      </c>
      <c r="E309" s="44"/>
      <c r="F309" s="81" t="str">
        <f t="shared" si="25"/>
        <v/>
      </c>
      <c r="G309" s="76"/>
      <c r="H309" s="76"/>
      <c r="I309" s="76"/>
      <c r="J309" s="44"/>
      <c r="K309" t="str">
        <f>IF(E309="","",'OPĆI DIO'!$C$1)</f>
        <v/>
      </c>
      <c r="L309" t="str">
        <f t="shared" si="26"/>
        <v/>
      </c>
      <c r="M309" t="str">
        <f t="shared" si="27"/>
        <v/>
      </c>
    </row>
    <row r="310" spans="1:13">
      <c r="A310" s="37" t="str">
        <f>IF(E310="","",VLOOKUP('OPĆI DIO'!$C$1,'OPĆI DIO'!$N$4:$W$137,10,FALSE))</f>
        <v/>
      </c>
      <c r="B310" s="37" t="str">
        <f>IF(E310="","",VLOOKUP('OPĆI DIO'!$C$1,'OPĆI DIO'!$N$4:$W$137,9,FALSE))</f>
        <v/>
      </c>
      <c r="C310" s="78" t="str">
        <f t="shared" si="23"/>
        <v/>
      </c>
      <c r="D310" s="36" t="str">
        <f t="shared" si="24"/>
        <v/>
      </c>
      <c r="E310" s="44"/>
      <c r="F310" s="81" t="str">
        <f t="shared" si="25"/>
        <v/>
      </c>
      <c r="G310" s="76"/>
      <c r="H310" s="76"/>
      <c r="I310" s="76"/>
      <c r="J310" s="44"/>
      <c r="K310" t="str">
        <f>IF(E310="","",'OPĆI DIO'!$C$1)</f>
        <v/>
      </c>
      <c r="L310" t="str">
        <f t="shared" si="26"/>
        <v/>
      </c>
      <c r="M310" t="str">
        <f t="shared" si="27"/>
        <v/>
      </c>
    </row>
    <row r="311" spans="1:13">
      <c r="A311" s="37" t="str">
        <f>IF(E311="","",VLOOKUP('OPĆI DIO'!$C$1,'OPĆI DIO'!$N$4:$W$137,10,FALSE))</f>
        <v/>
      </c>
      <c r="B311" s="37" t="str">
        <f>IF(E311="","",VLOOKUP('OPĆI DIO'!$C$1,'OPĆI DIO'!$N$4:$W$137,9,FALSE))</f>
        <v/>
      </c>
      <c r="C311" s="78" t="str">
        <f t="shared" si="23"/>
        <v/>
      </c>
      <c r="D311" s="36" t="str">
        <f t="shared" si="24"/>
        <v/>
      </c>
      <c r="E311" s="44"/>
      <c r="F311" s="81" t="str">
        <f t="shared" si="25"/>
        <v/>
      </c>
      <c r="G311" s="76"/>
      <c r="H311" s="76"/>
      <c r="I311" s="76"/>
      <c r="J311" s="44"/>
      <c r="K311" t="str">
        <f>IF(E311="","",'OPĆI DIO'!$C$1)</f>
        <v/>
      </c>
      <c r="L311" t="str">
        <f t="shared" si="26"/>
        <v/>
      </c>
      <c r="M311" t="str">
        <f t="shared" si="27"/>
        <v/>
      </c>
    </row>
    <row r="312" spans="1:13">
      <c r="A312" s="37" t="str">
        <f>IF(E312="","",VLOOKUP('OPĆI DIO'!$C$1,'OPĆI DIO'!$N$4:$W$137,10,FALSE))</f>
        <v/>
      </c>
      <c r="B312" s="37" t="str">
        <f>IF(E312="","",VLOOKUP('OPĆI DIO'!$C$1,'OPĆI DIO'!$N$4:$W$137,9,FALSE))</f>
        <v/>
      </c>
      <c r="C312" s="78" t="str">
        <f t="shared" si="23"/>
        <v/>
      </c>
      <c r="D312" s="36" t="str">
        <f t="shared" si="24"/>
        <v/>
      </c>
      <c r="E312" s="44"/>
      <c r="F312" s="81" t="str">
        <f t="shared" si="25"/>
        <v/>
      </c>
      <c r="G312" s="76"/>
      <c r="H312" s="76"/>
      <c r="I312" s="76"/>
      <c r="J312" s="44"/>
      <c r="K312" t="str">
        <f>IF(E312="","",'OPĆI DIO'!$C$1)</f>
        <v/>
      </c>
      <c r="L312" t="str">
        <f t="shared" si="26"/>
        <v/>
      </c>
      <c r="M312" t="str">
        <f t="shared" si="27"/>
        <v/>
      </c>
    </row>
    <row r="313" spans="1:13">
      <c r="A313" s="37" t="str">
        <f>IF(E313="","",VLOOKUP('OPĆI DIO'!$C$1,'OPĆI DIO'!$N$4:$W$137,10,FALSE))</f>
        <v/>
      </c>
      <c r="B313" s="37" t="str">
        <f>IF(E313="","",VLOOKUP('OPĆI DIO'!$C$1,'OPĆI DIO'!$N$4:$W$137,9,FALSE))</f>
        <v/>
      </c>
      <c r="C313" s="78" t="str">
        <f t="shared" si="23"/>
        <v/>
      </c>
      <c r="D313" s="36" t="str">
        <f t="shared" si="24"/>
        <v/>
      </c>
      <c r="E313" s="44"/>
      <c r="F313" s="81" t="str">
        <f t="shared" si="25"/>
        <v/>
      </c>
      <c r="G313" s="76"/>
      <c r="H313" s="76"/>
      <c r="I313" s="76"/>
      <c r="J313" s="44"/>
      <c r="K313" t="str">
        <f>IF(E313="","",'OPĆI DIO'!$C$1)</f>
        <v/>
      </c>
      <c r="L313" t="str">
        <f t="shared" si="26"/>
        <v/>
      </c>
      <c r="M313" t="str">
        <f t="shared" si="27"/>
        <v/>
      </c>
    </row>
    <row r="314" spans="1:13">
      <c r="A314" s="37" t="str">
        <f>IF(E314="","",VLOOKUP('OPĆI DIO'!$C$1,'OPĆI DIO'!$N$4:$W$137,10,FALSE))</f>
        <v/>
      </c>
      <c r="B314" s="37" t="str">
        <f>IF(E314="","",VLOOKUP('OPĆI DIO'!$C$1,'OPĆI DIO'!$N$4:$W$137,9,FALSE))</f>
        <v/>
      </c>
      <c r="C314" s="78" t="str">
        <f t="shared" si="23"/>
        <v/>
      </c>
      <c r="D314" s="36" t="str">
        <f t="shared" si="24"/>
        <v/>
      </c>
      <c r="E314" s="44"/>
      <c r="F314" s="81" t="str">
        <f t="shared" si="25"/>
        <v/>
      </c>
      <c r="G314" s="76"/>
      <c r="H314" s="76"/>
      <c r="I314" s="76"/>
      <c r="J314" s="44"/>
      <c r="K314" t="str">
        <f>IF(E314="","",'OPĆI DIO'!$C$1)</f>
        <v/>
      </c>
      <c r="L314" t="str">
        <f t="shared" si="26"/>
        <v/>
      </c>
      <c r="M314" t="str">
        <f t="shared" si="27"/>
        <v/>
      </c>
    </row>
    <row r="315" spans="1:13">
      <c r="A315" s="37" t="str">
        <f>IF(E315="","",VLOOKUP('OPĆI DIO'!$C$1,'OPĆI DIO'!$N$4:$W$137,10,FALSE))</f>
        <v/>
      </c>
      <c r="B315" s="37" t="str">
        <f>IF(E315="","",VLOOKUP('OPĆI DIO'!$C$1,'OPĆI DIO'!$N$4:$W$137,9,FALSE))</f>
        <v/>
      </c>
      <c r="C315" s="78" t="str">
        <f t="shared" si="23"/>
        <v/>
      </c>
      <c r="D315" s="36" t="str">
        <f t="shared" si="24"/>
        <v/>
      </c>
      <c r="E315" s="44"/>
      <c r="F315" s="81" t="str">
        <f t="shared" si="25"/>
        <v/>
      </c>
      <c r="G315" s="76"/>
      <c r="H315" s="76"/>
      <c r="I315" s="76"/>
      <c r="J315" s="44"/>
      <c r="K315" t="str">
        <f>IF(E315="","",'OPĆI DIO'!$C$1)</f>
        <v/>
      </c>
      <c r="L315" t="str">
        <f t="shared" si="26"/>
        <v/>
      </c>
      <c r="M315" t="str">
        <f t="shared" si="27"/>
        <v/>
      </c>
    </row>
    <row r="316" spans="1:13">
      <c r="A316" s="37" t="str">
        <f>IF(E316="","",VLOOKUP('OPĆI DIO'!$C$1,'OPĆI DIO'!$N$4:$W$137,10,FALSE))</f>
        <v/>
      </c>
      <c r="B316" s="37" t="str">
        <f>IF(E316="","",VLOOKUP('OPĆI DIO'!$C$1,'OPĆI DIO'!$N$4:$W$137,9,FALSE))</f>
        <v/>
      </c>
      <c r="C316" s="78" t="str">
        <f t="shared" si="23"/>
        <v/>
      </c>
      <c r="D316" s="36" t="str">
        <f t="shared" si="24"/>
        <v/>
      </c>
      <c r="E316" s="44"/>
      <c r="F316" s="81" t="str">
        <f t="shared" si="25"/>
        <v/>
      </c>
      <c r="G316" s="76"/>
      <c r="H316" s="76"/>
      <c r="I316" s="76"/>
      <c r="J316" s="44"/>
      <c r="K316" t="str">
        <f>IF(E316="","",'OPĆI DIO'!$C$1)</f>
        <v/>
      </c>
      <c r="L316" t="str">
        <f t="shared" si="26"/>
        <v/>
      </c>
      <c r="M316" t="str">
        <f t="shared" si="27"/>
        <v/>
      </c>
    </row>
    <row r="317" spans="1:13">
      <c r="A317" s="37" t="str">
        <f>IF(E317="","",VLOOKUP('OPĆI DIO'!$C$1,'OPĆI DIO'!$N$4:$W$137,10,FALSE))</f>
        <v/>
      </c>
      <c r="B317" s="37" t="str">
        <f>IF(E317="","",VLOOKUP('OPĆI DIO'!$C$1,'OPĆI DIO'!$N$4:$W$137,9,FALSE))</f>
        <v/>
      </c>
      <c r="C317" s="78" t="str">
        <f t="shared" si="23"/>
        <v/>
      </c>
      <c r="D317" s="36" t="str">
        <f t="shared" si="24"/>
        <v/>
      </c>
      <c r="E317" s="44"/>
      <c r="F317" s="81" t="str">
        <f t="shared" si="25"/>
        <v/>
      </c>
      <c r="G317" s="76"/>
      <c r="H317" s="76"/>
      <c r="I317" s="76"/>
      <c r="J317" s="44"/>
      <c r="K317" t="str">
        <f>IF(E317="","",'OPĆI DIO'!$C$1)</f>
        <v/>
      </c>
      <c r="L317" t="str">
        <f t="shared" si="26"/>
        <v/>
      </c>
      <c r="M317" t="str">
        <f t="shared" si="27"/>
        <v/>
      </c>
    </row>
    <row r="318" spans="1:13">
      <c r="A318" s="37" t="str">
        <f>IF(E318="","",VLOOKUP('OPĆI DIO'!$C$1,'OPĆI DIO'!$N$4:$W$137,10,FALSE))</f>
        <v/>
      </c>
      <c r="B318" s="37" t="str">
        <f>IF(E318="","",VLOOKUP('OPĆI DIO'!$C$1,'OPĆI DIO'!$N$4:$W$137,9,FALSE))</f>
        <v/>
      </c>
      <c r="C318" s="78" t="str">
        <f t="shared" si="23"/>
        <v/>
      </c>
      <c r="D318" s="36" t="str">
        <f t="shared" si="24"/>
        <v/>
      </c>
      <c r="E318" s="44"/>
      <c r="F318" s="81" t="str">
        <f t="shared" si="25"/>
        <v/>
      </c>
      <c r="G318" s="76"/>
      <c r="H318" s="76"/>
      <c r="I318" s="76"/>
      <c r="J318" s="44"/>
      <c r="K318" t="str">
        <f>IF(E318="","",'OPĆI DIO'!$C$1)</f>
        <v/>
      </c>
      <c r="L318" t="str">
        <f t="shared" si="26"/>
        <v/>
      </c>
      <c r="M318" t="str">
        <f t="shared" si="27"/>
        <v/>
      </c>
    </row>
    <row r="319" spans="1:13">
      <c r="A319" s="37" t="str">
        <f>IF(E319="","",VLOOKUP('OPĆI DIO'!$C$1,'OPĆI DIO'!$N$4:$W$137,10,FALSE))</f>
        <v/>
      </c>
      <c r="B319" s="37" t="str">
        <f>IF(E319="","",VLOOKUP('OPĆI DIO'!$C$1,'OPĆI DIO'!$N$4:$W$137,9,FALSE))</f>
        <v/>
      </c>
      <c r="C319" s="78" t="str">
        <f t="shared" si="23"/>
        <v/>
      </c>
      <c r="D319" s="36" t="str">
        <f t="shared" si="24"/>
        <v/>
      </c>
      <c r="E319" s="44"/>
      <c r="F319" s="81" t="str">
        <f t="shared" si="25"/>
        <v/>
      </c>
      <c r="G319" s="76"/>
      <c r="H319" s="76"/>
      <c r="I319" s="76"/>
      <c r="J319" s="44"/>
      <c r="K319" t="str">
        <f>IF(E319="","",'OPĆI DIO'!$C$1)</f>
        <v/>
      </c>
      <c r="L319" t="str">
        <f t="shared" si="26"/>
        <v/>
      </c>
      <c r="M319" t="str">
        <f t="shared" si="27"/>
        <v/>
      </c>
    </row>
    <row r="320" spans="1:13">
      <c r="A320" s="37" t="str">
        <f>IF(E320="","",VLOOKUP('OPĆI DIO'!$C$1,'OPĆI DIO'!$N$4:$W$137,10,FALSE))</f>
        <v/>
      </c>
      <c r="B320" s="37" t="str">
        <f>IF(E320="","",VLOOKUP('OPĆI DIO'!$C$1,'OPĆI DIO'!$N$4:$W$137,9,FALSE))</f>
        <v/>
      </c>
      <c r="C320" s="78" t="str">
        <f t="shared" si="23"/>
        <v/>
      </c>
      <c r="D320" s="36" t="str">
        <f t="shared" si="24"/>
        <v/>
      </c>
      <c r="E320" s="44"/>
      <c r="F320" s="81" t="str">
        <f t="shared" si="25"/>
        <v/>
      </c>
      <c r="G320" s="76"/>
      <c r="H320" s="76"/>
      <c r="I320" s="76"/>
      <c r="J320" s="44"/>
      <c r="K320" t="str">
        <f>IF(E320="","",'OPĆI DIO'!$C$1)</f>
        <v/>
      </c>
      <c r="L320" t="str">
        <f t="shared" si="26"/>
        <v/>
      </c>
      <c r="M320" t="str">
        <f t="shared" si="27"/>
        <v/>
      </c>
    </row>
    <row r="321" spans="1:13">
      <c r="A321" s="37" t="str">
        <f>IF(E321="","",VLOOKUP('OPĆI DIO'!$C$1,'OPĆI DIO'!$N$4:$W$137,10,FALSE))</f>
        <v/>
      </c>
      <c r="B321" s="37" t="str">
        <f>IF(E321="","",VLOOKUP('OPĆI DIO'!$C$1,'OPĆI DIO'!$N$4:$W$137,9,FALSE))</f>
        <v/>
      </c>
      <c r="C321" s="78" t="str">
        <f t="shared" si="23"/>
        <v/>
      </c>
      <c r="D321" s="36" t="str">
        <f t="shared" si="24"/>
        <v/>
      </c>
      <c r="E321" s="44"/>
      <c r="F321" s="81" t="str">
        <f t="shared" si="25"/>
        <v/>
      </c>
      <c r="G321" s="76"/>
      <c r="H321" s="76"/>
      <c r="I321" s="76"/>
      <c r="J321" s="44"/>
      <c r="K321" t="str">
        <f>IF(E321="","",'OPĆI DIO'!$C$1)</f>
        <v/>
      </c>
      <c r="L321" t="str">
        <f t="shared" si="26"/>
        <v/>
      </c>
      <c r="M321" t="str">
        <f t="shared" si="27"/>
        <v/>
      </c>
    </row>
    <row r="322" spans="1:13">
      <c r="A322" s="37" t="str">
        <f>IF(E322="","",VLOOKUP('OPĆI DIO'!$C$1,'OPĆI DIO'!$N$4:$W$137,10,FALSE))</f>
        <v/>
      </c>
      <c r="B322" s="37" t="str">
        <f>IF(E322="","",VLOOKUP('OPĆI DIO'!$C$1,'OPĆI DIO'!$N$4:$W$137,9,FALSE))</f>
        <v/>
      </c>
      <c r="C322" s="78" t="str">
        <f t="shared" si="23"/>
        <v/>
      </c>
      <c r="D322" s="36" t="str">
        <f t="shared" si="24"/>
        <v/>
      </c>
      <c r="E322" s="44"/>
      <c r="F322" s="81" t="str">
        <f t="shared" si="25"/>
        <v/>
      </c>
      <c r="G322" s="76"/>
      <c r="H322" s="76"/>
      <c r="I322" s="76"/>
      <c r="J322" s="44"/>
      <c r="K322" t="str">
        <f>IF(E322="","",'OPĆI DIO'!$C$1)</f>
        <v/>
      </c>
      <c r="L322" t="str">
        <f t="shared" si="26"/>
        <v/>
      </c>
      <c r="M322" t="str">
        <f t="shared" si="27"/>
        <v/>
      </c>
    </row>
    <row r="323" spans="1:13">
      <c r="A323" s="37" t="str">
        <f>IF(E323="","",VLOOKUP('OPĆI DIO'!$C$1,'OPĆI DIO'!$N$4:$W$137,10,FALSE))</f>
        <v/>
      </c>
      <c r="B323" s="37" t="str">
        <f>IF(E323="","",VLOOKUP('OPĆI DIO'!$C$1,'OPĆI DIO'!$N$4:$W$137,9,FALSE))</f>
        <v/>
      </c>
      <c r="C323" s="78" t="str">
        <f t="shared" ref="C323:C386" si="28">IFERROR(VLOOKUP(E323,$R$6:$U$113,3,FALSE),"")</f>
        <v/>
      </c>
      <c r="D323" s="36" t="str">
        <f t="shared" ref="D323:D386" si="29">IFERROR(VLOOKUP(E323,$R$6:$U$113,4,FALSE),"")</f>
        <v/>
      </c>
      <c r="E323" s="44"/>
      <c r="F323" s="81" t="str">
        <f t="shared" ref="F323:F386" si="30">IFERROR(VLOOKUP(E323,$R$6:$U$113,2,FALSE),"")</f>
        <v/>
      </c>
      <c r="G323" s="76"/>
      <c r="H323" s="76"/>
      <c r="I323" s="76"/>
      <c r="J323" s="44"/>
      <c r="K323" t="str">
        <f>IF(E323="","",'OPĆI DIO'!$C$1)</f>
        <v/>
      </c>
      <c r="L323" t="str">
        <f t="shared" si="26"/>
        <v/>
      </c>
      <c r="M323" t="str">
        <f t="shared" si="27"/>
        <v/>
      </c>
    </row>
    <row r="324" spans="1:13">
      <c r="A324" s="37" t="str">
        <f>IF(E324="","",VLOOKUP('OPĆI DIO'!$C$1,'OPĆI DIO'!$N$4:$W$137,10,FALSE))</f>
        <v/>
      </c>
      <c r="B324" s="37" t="str">
        <f>IF(E324="","",VLOOKUP('OPĆI DIO'!$C$1,'OPĆI DIO'!$N$4:$W$137,9,FALSE))</f>
        <v/>
      </c>
      <c r="C324" s="78" t="str">
        <f t="shared" si="28"/>
        <v/>
      </c>
      <c r="D324" s="36" t="str">
        <f t="shared" si="29"/>
        <v/>
      </c>
      <c r="E324" s="44"/>
      <c r="F324" s="81" t="str">
        <f t="shared" si="30"/>
        <v/>
      </c>
      <c r="G324" s="76"/>
      <c r="H324" s="76"/>
      <c r="I324" s="76"/>
      <c r="J324" s="44"/>
      <c r="K324" t="str">
        <f>IF(E324="","",'OPĆI DIO'!$C$1)</f>
        <v/>
      </c>
      <c r="L324" t="str">
        <f t="shared" ref="L324:L387" si="31">LEFT(E324,2)</f>
        <v/>
      </c>
      <c r="M324" t="str">
        <f t="shared" ref="M324:M387" si="32">LEFT(E324,3)</f>
        <v/>
      </c>
    </row>
    <row r="325" spans="1:13">
      <c r="A325" s="37" t="str">
        <f>IF(E325="","",VLOOKUP('OPĆI DIO'!$C$1,'OPĆI DIO'!$N$4:$W$137,10,FALSE))</f>
        <v/>
      </c>
      <c r="B325" s="37" t="str">
        <f>IF(E325="","",VLOOKUP('OPĆI DIO'!$C$1,'OPĆI DIO'!$N$4:$W$137,9,FALSE))</f>
        <v/>
      </c>
      <c r="C325" s="78" t="str">
        <f t="shared" si="28"/>
        <v/>
      </c>
      <c r="D325" s="36" t="str">
        <f t="shared" si="29"/>
        <v/>
      </c>
      <c r="E325" s="44"/>
      <c r="F325" s="81" t="str">
        <f t="shared" si="30"/>
        <v/>
      </c>
      <c r="G325" s="76"/>
      <c r="H325" s="76"/>
      <c r="I325" s="76"/>
      <c r="J325" s="44"/>
      <c r="K325" t="str">
        <f>IF(E325="","",'OPĆI DIO'!$C$1)</f>
        <v/>
      </c>
      <c r="L325" t="str">
        <f t="shared" si="31"/>
        <v/>
      </c>
      <c r="M325" t="str">
        <f t="shared" si="32"/>
        <v/>
      </c>
    </row>
    <row r="326" spans="1:13">
      <c r="A326" s="37" t="str">
        <f>IF(E326="","",VLOOKUP('OPĆI DIO'!$C$1,'OPĆI DIO'!$N$4:$W$137,10,FALSE))</f>
        <v/>
      </c>
      <c r="B326" s="37" t="str">
        <f>IF(E326="","",VLOOKUP('OPĆI DIO'!$C$1,'OPĆI DIO'!$N$4:$W$137,9,FALSE))</f>
        <v/>
      </c>
      <c r="C326" s="78" t="str">
        <f t="shared" si="28"/>
        <v/>
      </c>
      <c r="D326" s="36" t="str">
        <f t="shared" si="29"/>
        <v/>
      </c>
      <c r="E326" s="44"/>
      <c r="F326" s="81" t="str">
        <f t="shared" si="30"/>
        <v/>
      </c>
      <c r="G326" s="76"/>
      <c r="H326" s="76"/>
      <c r="I326" s="76"/>
      <c r="J326" s="44"/>
      <c r="K326" t="str">
        <f>IF(E326="","",'OPĆI DIO'!$C$1)</f>
        <v/>
      </c>
      <c r="L326" t="str">
        <f t="shared" si="31"/>
        <v/>
      </c>
      <c r="M326" t="str">
        <f t="shared" si="32"/>
        <v/>
      </c>
    </row>
    <row r="327" spans="1:13">
      <c r="A327" s="37" t="str">
        <f>IF(E327="","",VLOOKUP('OPĆI DIO'!$C$1,'OPĆI DIO'!$N$4:$W$137,10,FALSE))</f>
        <v/>
      </c>
      <c r="B327" s="37" t="str">
        <f>IF(E327="","",VLOOKUP('OPĆI DIO'!$C$1,'OPĆI DIO'!$N$4:$W$137,9,FALSE))</f>
        <v/>
      </c>
      <c r="C327" s="78" t="str">
        <f t="shared" si="28"/>
        <v/>
      </c>
      <c r="D327" s="36" t="str">
        <f t="shared" si="29"/>
        <v/>
      </c>
      <c r="E327" s="44"/>
      <c r="F327" s="81" t="str">
        <f t="shared" si="30"/>
        <v/>
      </c>
      <c r="G327" s="76"/>
      <c r="H327" s="76"/>
      <c r="I327" s="76"/>
      <c r="J327" s="44"/>
      <c r="K327" t="str">
        <f>IF(E327="","",'OPĆI DIO'!$C$1)</f>
        <v/>
      </c>
      <c r="L327" t="str">
        <f t="shared" si="31"/>
        <v/>
      </c>
      <c r="M327" t="str">
        <f t="shared" si="32"/>
        <v/>
      </c>
    </row>
    <row r="328" spans="1:13">
      <c r="A328" s="37" t="str">
        <f>IF(E328="","",VLOOKUP('OPĆI DIO'!$C$1,'OPĆI DIO'!$N$4:$W$137,10,FALSE))</f>
        <v/>
      </c>
      <c r="B328" s="37" t="str">
        <f>IF(E328="","",VLOOKUP('OPĆI DIO'!$C$1,'OPĆI DIO'!$N$4:$W$137,9,FALSE))</f>
        <v/>
      </c>
      <c r="C328" s="78" t="str">
        <f t="shared" si="28"/>
        <v/>
      </c>
      <c r="D328" s="36" t="str">
        <f t="shared" si="29"/>
        <v/>
      </c>
      <c r="E328" s="44"/>
      <c r="F328" s="81" t="str">
        <f t="shared" si="30"/>
        <v/>
      </c>
      <c r="G328" s="76"/>
      <c r="H328" s="76"/>
      <c r="I328" s="76"/>
      <c r="J328" s="44"/>
      <c r="K328" t="str">
        <f>IF(E328="","",'OPĆI DIO'!$C$1)</f>
        <v/>
      </c>
      <c r="L328" t="str">
        <f t="shared" si="31"/>
        <v/>
      </c>
      <c r="M328" t="str">
        <f t="shared" si="32"/>
        <v/>
      </c>
    </row>
    <row r="329" spans="1:13">
      <c r="A329" s="37" t="str">
        <f>IF(E329="","",VLOOKUP('OPĆI DIO'!$C$1,'OPĆI DIO'!$N$4:$W$137,10,FALSE))</f>
        <v/>
      </c>
      <c r="B329" s="37" t="str">
        <f>IF(E329="","",VLOOKUP('OPĆI DIO'!$C$1,'OPĆI DIO'!$N$4:$W$137,9,FALSE))</f>
        <v/>
      </c>
      <c r="C329" s="78" t="str">
        <f t="shared" si="28"/>
        <v/>
      </c>
      <c r="D329" s="36" t="str">
        <f t="shared" si="29"/>
        <v/>
      </c>
      <c r="E329" s="44"/>
      <c r="F329" s="81" t="str">
        <f t="shared" si="30"/>
        <v/>
      </c>
      <c r="G329" s="76"/>
      <c r="H329" s="76"/>
      <c r="I329" s="76"/>
      <c r="J329" s="44"/>
      <c r="K329" t="str">
        <f>IF(E329="","",'OPĆI DIO'!$C$1)</f>
        <v/>
      </c>
      <c r="L329" t="str">
        <f t="shared" si="31"/>
        <v/>
      </c>
      <c r="M329" t="str">
        <f t="shared" si="32"/>
        <v/>
      </c>
    </row>
    <row r="330" spans="1:13">
      <c r="A330" s="37" t="str">
        <f>IF(E330="","",VLOOKUP('OPĆI DIO'!$C$1,'OPĆI DIO'!$N$4:$W$137,10,FALSE))</f>
        <v/>
      </c>
      <c r="B330" s="37" t="str">
        <f>IF(E330="","",VLOOKUP('OPĆI DIO'!$C$1,'OPĆI DIO'!$N$4:$W$137,9,FALSE))</f>
        <v/>
      </c>
      <c r="C330" s="78" t="str">
        <f t="shared" si="28"/>
        <v/>
      </c>
      <c r="D330" s="36" t="str">
        <f t="shared" si="29"/>
        <v/>
      </c>
      <c r="E330" s="44"/>
      <c r="F330" s="81" t="str">
        <f t="shared" si="30"/>
        <v/>
      </c>
      <c r="G330" s="76"/>
      <c r="H330" s="76"/>
      <c r="I330" s="76"/>
      <c r="J330" s="44"/>
      <c r="K330" t="str">
        <f>IF(E330="","",'OPĆI DIO'!$C$1)</f>
        <v/>
      </c>
      <c r="L330" t="str">
        <f t="shared" si="31"/>
        <v/>
      </c>
      <c r="M330" t="str">
        <f t="shared" si="32"/>
        <v/>
      </c>
    </row>
    <row r="331" spans="1:13">
      <c r="A331" s="37" t="str">
        <f>IF(E331="","",VLOOKUP('OPĆI DIO'!$C$1,'OPĆI DIO'!$N$4:$W$137,10,FALSE))</f>
        <v/>
      </c>
      <c r="B331" s="37" t="str">
        <f>IF(E331="","",VLOOKUP('OPĆI DIO'!$C$1,'OPĆI DIO'!$N$4:$W$137,9,FALSE))</f>
        <v/>
      </c>
      <c r="C331" s="78" t="str">
        <f t="shared" si="28"/>
        <v/>
      </c>
      <c r="D331" s="36" t="str">
        <f t="shared" si="29"/>
        <v/>
      </c>
      <c r="E331" s="44"/>
      <c r="F331" s="81" t="str">
        <f t="shared" si="30"/>
        <v/>
      </c>
      <c r="G331" s="76"/>
      <c r="H331" s="76"/>
      <c r="I331" s="76"/>
      <c r="J331" s="44"/>
      <c r="K331" t="str">
        <f>IF(E331="","",'OPĆI DIO'!$C$1)</f>
        <v/>
      </c>
      <c r="L331" t="str">
        <f t="shared" si="31"/>
        <v/>
      </c>
      <c r="M331" t="str">
        <f t="shared" si="32"/>
        <v/>
      </c>
    </row>
    <row r="332" spans="1:13">
      <c r="A332" s="37" t="str">
        <f>IF(E332="","",VLOOKUP('OPĆI DIO'!$C$1,'OPĆI DIO'!$N$4:$W$137,10,FALSE))</f>
        <v/>
      </c>
      <c r="B332" s="37" t="str">
        <f>IF(E332="","",VLOOKUP('OPĆI DIO'!$C$1,'OPĆI DIO'!$N$4:$W$137,9,FALSE))</f>
        <v/>
      </c>
      <c r="C332" s="78" t="str">
        <f t="shared" si="28"/>
        <v/>
      </c>
      <c r="D332" s="36" t="str">
        <f t="shared" si="29"/>
        <v/>
      </c>
      <c r="E332" s="44"/>
      <c r="F332" s="81" t="str">
        <f t="shared" si="30"/>
        <v/>
      </c>
      <c r="G332" s="76"/>
      <c r="H332" s="76"/>
      <c r="I332" s="76"/>
      <c r="J332" s="44"/>
      <c r="K332" t="str">
        <f>IF(E332="","",'OPĆI DIO'!$C$1)</f>
        <v/>
      </c>
      <c r="L332" t="str">
        <f t="shared" si="31"/>
        <v/>
      </c>
      <c r="M332" t="str">
        <f t="shared" si="32"/>
        <v/>
      </c>
    </row>
    <row r="333" spans="1:13">
      <c r="A333" s="37" t="str">
        <f>IF(E333="","",VLOOKUP('OPĆI DIO'!$C$1,'OPĆI DIO'!$N$4:$W$137,10,FALSE))</f>
        <v/>
      </c>
      <c r="B333" s="37" t="str">
        <f>IF(E333="","",VLOOKUP('OPĆI DIO'!$C$1,'OPĆI DIO'!$N$4:$W$137,9,FALSE))</f>
        <v/>
      </c>
      <c r="C333" s="78" t="str">
        <f t="shared" si="28"/>
        <v/>
      </c>
      <c r="D333" s="36" t="str">
        <f t="shared" si="29"/>
        <v/>
      </c>
      <c r="E333" s="44"/>
      <c r="F333" s="81" t="str">
        <f t="shared" si="30"/>
        <v/>
      </c>
      <c r="G333" s="76"/>
      <c r="H333" s="76"/>
      <c r="I333" s="76"/>
      <c r="J333" s="44"/>
      <c r="K333" t="str">
        <f>IF(E333="","",'OPĆI DIO'!$C$1)</f>
        <v/>
      </c>
      <c r="L333" t="str">
        <f t="shared" si="31"/>
        <v/>
      </c>
      <c r="M333" t="str">
        <f t="shared" si="32"/>
        <v/>
      </c>
    </row>
    <row r="334" spans="1:13">
      <c r="A334" s="37" t="str">
        <f>IF(E334="","",VLOOKUP('OPĆI DIO'!$C$1,'OPĆI DIO'!$N$4:$W$137,10,FALSE))</f>
        <v/>
      </c>
      <c r="B334" s="37" t="str">
        <f>IF(E334="","",VLOOKUP('OPĆI DIO'!$C$1,'OPĆI DIO'!$N$4:$W$137,9,FALSE))</f>
        <v/>
      </c>
      <c r="C334" s="78" t="str">
        <f t="shared" si="28"/>
        <v/>
      </c>
      <c r="D334" s="36" t="str">
        <f t="shared" si="29"/>
        <v/>
      </c>
      <c r="E334" s="44"/>
      <c r="F334" s="81" t="str">
        <f t="shared" si="30"/>
        <v/>
      </c>
      <c r="G334" s="76"/>
      <c r="H334" s="76"/>
      <c r="I334" s="76"/>
      <c r="J334" s="44"/>
      <c r="K334" t="str">
        <f>IF(E334="","",'OPĆI DIO'!$C$1)</f>
        <v/>
      </c>
      <c r="L334" t="str">
        <f t="shared" si="31"/>
        <v/>
      </c>
      <c r="M334" t="str">
        <f t="shared" si="32"/>
        <v/>
      </c>
    </row>
    <row r="335" spans="1:13">
      <c r="A335" s="37" t="str">
        <f>IF(E335="","",VLOOKUP('OPĆI DIO'!$C$1,'OPĆI DIO'!$N$4:$W$137,10,FALSE))</f>
        <v/>
      </c>
      <c r="B335" s="37" t="str">
        <f>IF(E335="","",VLOOKUP('OPĆI DIO'!$C$1,'OPĆI DIO'!$N$4:$W$137,9,FALSE))</f>
        <v/>
      </c>
      <c r="C335" s="78" t="str">
        <f t="shared" si="28"/>
        <v/>
      </c>
      <c r="D335" s="36" t="str">
        <f t="shared" si="29"/>
        <v/>
      </c>
      <c r="E335" s="44"/>
      <c r="F335" s="81" t="str">
        <f t="shared" si="30"/>
        <v/>
      </c>
      <c r="G335" s="76"/>
      <c r="H335" s="76"/>
      <c r="I335" s="76"/>
      <c r="J335" s="44"/>
      <c r="K335" t="str">
        <f>IF(E335="","",'OPĆI DIO'!$C$1)</f>
        <v/>
      </c>
      <c r="L335" t="str">
        <f t="shared" si="31"/>
        <v/>
      </c>
      <c r="M335" t="str">
        <f t="shared" si="32"/>
        <v/>
      </c>
    </row>
    <row r="336" spans="1:13">
      <c r="A336" s="37" t="str">
        <f>IF(E336="","",VLOOKUP('OPĆI DIO'!$C$1,'OPĆI DIO'!$N$4:$W$137,10,FALSE))</f>
        <v/>
      </c>
      <c r="B336" s="37" t="str">
        <f>IF(E336="","",VLOOKUP('OPĆI DIO'!$C$1,'OPĆI DIO'!$N$4:$W$137,9,FALSE))</f>
        <v/>
      </c>
      <c r="C336" s="78" t="str">
        <f t="shared" si="28"/>
        <v/>
      </c>
      <c r="D336" s="36" t="str">
        <f t="shared" si="29"/>
        <v/>
      </c>
      <c r="E336" s="44"/>
      <c r="F336" s="81" t="str">
        <f t="shared" si="30"/>
        <v/>
      </c>
      <c r="G336" s="76"/>
      <c r="H336" s="76"/>
      <c r="I336" s="76"/>
      <c r="J336" s="44"/>
      <c r="K336" t="str">
        <f>IF(E336="","",'OPĆI DIO'!$C$1)</f>
        <v/>
      </c>
      <c r="L336" t="str">
        <f t="shared" si="31"/>
        <v/>
      </c>
      <c r="M336" t="str">
        <f t="shared" si="32"/>
        <v/>
      </c>
    </row>
    <row r="337" spans="1:13">
      <c r="A337" s="37" t="str">
        <f>IF(E337="","",VLOOKUP('OPĆI DIO'!$C$1,'OPĆI DIO'!$N$4:$W$137,10,FALSE))</f>
        <v/>
      </c>
      <c r="B337" s="37" t="str">
        <f>IF(E337="","",VLOOKUP('OPĆI DIO'!$C$1,'OPĆI DIO'!$N$4:$W$137,9,FALSE))</f>
        <v/>
      </c>
      <c r="C337" s="78" t="str">
        <f t="shared" si="28"/>
        <v/>
      </c>
      <c r="D337" s="36" t="str">
        <f t="shared" si="29"/>
        <v/>
      </c>
      <c r="E337" s="44"/>
      <c r="F337" s="81" t="str">
        <f t="shared" si="30"/>
        <v/>
      </c>
      <c r="G337" s="76"/>
      <c r="H337" s="76"/>
      <c r="I337" s="76"/>
      <c r="J337" s="44"/>
      <c r="K337" t="str">
        <f>IF(E337="","",'OPĆI DIO'!$C$1)</f>
        <v/>
      </c>
      <c r="L337" t="str">
        <f t="shared" si="31"/>
        <v/>
      </c>
      <c r="M337" t="str">
        <f t="shared" si="32"/>
        <v/>
      </c>
    </row>
    <row r="338" spans="1:13">
      <c r="A338" s="37" t="str">
        <f>IF(E338="","",VLOOKUP('OPĆI DIO'!$C$1,'OPĆI DIO'!$N$4:$W$137,10,FALSE))</f>
        <v/>
      </c>
      <c r="B338" s="37" t="str">
        <f>IF(E338="","",VLOOKUP('OPĆI DIO'!$C$1,'OPĆI DIO'!$N$4:$W$137,9,FALSE))</f>
        <v/>
      </c>
      <c r="C338" s="78" t="str">
        <f t="shared" si="28"/>
        <v/>
      </c>
      <c r="D338" s="36" t="str">
        <f t="shared" si="29"/>
        <v/>
      </c>
      <c r="E338" s="44"/>
      <c r="F338" s="81" t="str">
        <f t="shared" si="30"/>
        <v/>
      </c>
      <c r="G338" s="76"/>
      <c r="H338" s="76"/>
      <c r="I338" s="76"/>
      <c r="J338" s="44"/>
      <c r="K338" t="str">
        <f>IF(E338="","",'OPĆI DIO'!$C$1)</f>
        <v/>
      </c>
      <c r="L338" t="str">
        <f t="shared" si="31"/>
        <v/>
      </c>
      <c r="M338" t="str">
        <f t="shared" si="32"/>
        <v/>
      </c>
    </row>
    <row r="339" spans="1:13">
      <c r="A339" s="37" t="str">
        <f>IF(E339="","",VLOOKUP('OPĆI DIO'!$C$1,'OPĆI DIO'!$N$4:$W$137,10,FALSE))</f>
        <v/>
      </c>
      <c r="B339" s="37" t="str">
        <f>IF(E339="","",VLOOKUP('OPĆI DIO'!$C$1,'OPĆI DIO'!$N$4:$W$137,9,FALSE))</f>
        <v/>
      </c>
      <c r="C339" s="78" t="str">
        <f t="shared" si="28"/>
        <v/>
      </c>
      <c r="D339" s="36" t="str">
        <f t="shared" si="29"/>
        <v/>
      </c>
      <c r="E339" s="44"/>
      <c r="F339" s="81" t="str">
        <f t="shared" si="30"/>
        <v/>
      </c>
      <c r="G339" s="76"/>
      <c r="H339" s="76"/>
      <c r="I339" s="76"/>
      <c r="J339" s="44"/>
      <c r="K339" t="str">
        <f>IF(E339="","",'OPĆI DIO'!$C$1)</f>
        <v/>
      </c>
      <c r="L339" t="str">
        <f t="shared" si="31"/>
        <v/>
      </c>
      <c r="M339" t="str">
        <f t="shared" si="32"/>
        <v/>
      </c>
    </row>
    <row r="340" spans="1:13">
      <c r="A340" s="37" t="str">
        <f>IF(E340="","",VLOOKUP('OPĆI DIO'!$C$1,'OPĆI DIO'!$N$4:$W$137,10,FALSE))</f>
        <v/>
      </c>
      <c r="B340" s="37" t="str">
        <f>IF(E340="","",VLOOKUP('OPĆI DIO'!$C$1,'OPĆI DIO'!$N$4:$W$137,9,FALSE))</f>
        <v/>
      </c>
      <c r="C340" s="78" t="str">
        <f t="shared" si="28"/>
        <v/>
      </c>
      <c r="D340" s="36" t="str">
        <f t="shared" si="29"/>
        <v/>
      </c>
      <c r="E340" s="44"/>
      <c r="F340" s="81" t="str">
        <f t="shared" si="30"/>
        <v/>
      </c>
      <c r="G340" s="76"/>
      <c r="H340" s="76"/>
      <c r="I340" s="76"/>
      <c r="J340" s="44"/>
      <c r="K340" t="str">
        <f>IF(E340="","",'OPĆI DIO'!$C$1)</f>
        <v/>
      </c>
      <c r="L340" t="str">
        <f t="shared" si="31"/>
        <v/>
      </c>
      <c r="M340" t="str">
        <f t="shared" si="32"/>
        <v/>
      </c>
    </row>
    <row r="341" spans="1:13">
      <c r="A341" s="37" t="str">
        <f>IF(E341="","",VLOOKUP('OPĆI DIO'!$C$1,'OPĆI DIO'!$N$4:$W$137,10,FALSE))</f>
        <v/>
      </c>
      <c r="B341" s="37" t="str">
        <f>IF(E341="","",VLOOKUP('OPĆI DIO'!$C$1,'OPĆI DIO'!$N$4:$W$137,9,FALSE))</f>
        <v/>
      </c>
      <c r="C341" s="78" t="str">
        <f t="shared" si="28"/>
        <v/>
      </c>
      <c r="D341" s="36" t="str">
        <f t="shared" si="29"/>
        <v/>
      </c>
      <c r="E341" s="44"/>
      <c r="F341" s="81" t="str">
        <f t="shared" si="30"/>
        <v/>
      </c>
      <c r="G341" s="76"/>
      <c r="H341" s="76"/>
      <c r="I341" s="76"/>
      <c r="J341" s="44"/>
      <c r="K341" t="str">
        <f>IF(E341="","",'OPĆI DIO'!$C$1)</f>
        <v/>
      </c>
      <c r="L341" t="str">
        <f t="shared" si="31"/>
        <v/>
      </c>
      <c r="M341" t="str">
        <f t="shared" si="32"/>
        <v/>
      </c>
    </row>
    <row r="342" spans="1:13">
      <c r="A342" s="37" t="str">
        <f>IF(E342="","",VLOOKUP('OPĆI DIO'!$C$1,'OPĆI DIO'!$N$4:$W$137,10,FALSE))</f>
        <v/>
      </c>
      <c r="B342" s="37" t="str">
        <f>IF(E342="","",VLOOKUP('OPĆI DIO'!$C$1,'OPĆI DIO'!$N$4:$W$137,9,FALSE))</f>
        <v/>
      </c>
      <c r="C342" s="78" t="str">
        <f t="shared" si="28"/>
        <v/>
      </c>
      <c r="D342" s="36" t="str">
        <f t="shared" si="29"/>
        <v/>
      </c>
      <c r="E342" s="44"/>
      <c r="F342" s="81" t="str">
        <f t="shared" si="30"/>
        <v/>
      </c>
      <c r="G342" s="76"/>
      <c r="H342" s="76"/>
      <c r="I342" s="76"/>
      <c r="J342" s="44"/>
      <c r="K342" t="str">
        <f>IF(E342="","",'OPĆI DIO'!$C$1)</f>
        <v/>
      </c>
      <c r="L342" t="str">
        <f t="shared" si="31"/>
        <v/>
      </c>
      <c r="M342" t="str">
        <f t="shared" si="32"/>
        <v/>
      </c>
    </row>
    <row r="343" spans="1:13">
      <c r="A343" s="37" t="str">
        <f>IF(E343="","",VLOOKUP('OPĆI DIO'!$C$1,'OPĆI DIO'!$N$4:$W$137,10,FALSE))</f>
        <v/>
      </c>
      <c r="B343" s="37" t="str">
        <f>IF(E343="","",VLOOKUP('OPĆI DIO'!$C$1,'OPĆI DIO'!$N$4:$W$137,9,FALSE))</f>
        <v/>
      </c>
      <c r="C343" s="78" t="str">
        <f t="shared" si="28"/>
        <v/>
      </c>
      <c r="D343" s="36" t="str">
        <f t="shared" si="29"/>
        <v/>
      </c>
      <c r="E343" s="44"/>
      <c r="F343" s="81" t="str">
        <f t="shared" si="30"/>
        <v/>
      </c>
      <c r="G343" s="76"/>
      <c r="H343" s="76"/>
      <c r="I343" s="76"/>
      <c r="J343" s="44"/>
      <c r="K343" t="str">
        <f>IF(E343="","",'OPĆI DIO'!$C$1)</f>
        <v/>
      </c>
      <c r="L343" t="str">
        <f t="shared" si="31"/>
        <v/>
      </c>
      <c r="M343" t="str">
        <f t="shared" si="32"/>
        <v/>
      </c>
    </row>
    <row r="344" spans="1:13">
      <c r="A344" s="37" t="str">
        <f>IF(E344="","",VLOOKUP('OPĆI DIO'!$C$1,'OPĆI DIO'!$N$4:$W$137,10,FALSE))</f>
        <v/>
      </c>
      <c r="B344" s="37" t="str">
        <f>IF(E344="","",VLOOKUP('OPĆI DIO'!$C$1,'OPĆI DIO'!$N$4:$W$137,9,FALSE))</f>
        <v/>
      </c>
      <c r="C344" s="78" t="str">
        <f t="shared" si="28"/>
        <v/>
      </c>
      <c r="D344" s="36" t="str">
        <f t="shared" si="29"/>
        <v/>
      </c>
      <c r="E344" s="44"/>
      <c r="F344" s="81" t="str">
        <f t="shared" si="30"/>
        <v/>
      </c>
      <c r="G344" s="76"/>
      <c r="H344" s="76"/>
      <c r="I344" s="76"/>
      <c r="J344" s="44"/>
      <c r="K344" t="str">
        <f>IF(E344="","",'OPĆI DIO'!$C$1)</f>
        <v/>
      </c>
      <c r="L344" t="str">
        <f t="shared" si="31"/>
        <v/>
      </c>
      <c r="M344" t="str">
        <f t="shared" si="32"/>
        <v/>
      </c>
    </row>
    <row r="345" spans="1:13">
      <c r="A345" s="37" t="str">
        <f>IF(E345="","",VLOOKUP('OPĆI DIO'!$C$1,'OPĆI DIO'!$N$4:$W$137,10,FALSE))</f>
        <v/>
      </c>
      <c r="B345" s="37" t="str">
        <f>IF(E345="","",VLOOKUP('OPĆI DIO'!$C$1,'OPĆI DIO'!$N$4:$W$137,9,FALSE))</f>
        <v/>
      </c>
      <c r="C345" s="78" t="str">
        <f t="shared" si="28"/>
        <v/>
      </c>
      <c r="D345" s="36" t="str">
        <f t="shared" si="29"/>
        <v/>
      </c>
      <c r="E345" s="44"/>
      <c r="F345" s="81" t="str">
        <f t="shared" si="30"/>
        <v/>
      </c>
      <c r="G345" s="76"/>
      <c r="H345" s="76"/>
      <c r="I345" s="76"/>
      <c r="J345" s="44"/>
      <c r="K345" t="str">
        <f>IF(E345="","",'OPĆI DIO'!$C$1)</f>
        <v/>
      </c>
      <c r="L345" t="str">
        <f t="shared" si="31"/>
        <v/>
      </c>
      <c r="M345" t="str">
        <f t="shared" si="32"/>
        <v/>
      </c>
    </row>
    <row r="346" spans="1:13">
      <c r="A346" s="37" t="str">
        <f>IF(E346="","",VLOOKUP('OPĆI DIO'!$C$1,'OPĆI DIO'!$N$4:$W$137,10,FALSE))</f>
        <v/>
      </c>
      <c r="B346" s="37" t="str">
        <f>IF(E346="","",VLOOKUP('OPĆI DIO'!$C$1,'OPĆI DIO'!$N$4:$W$137,9,FALSE))</f>
        <v/>
      </c>
      <c r="C346" s="78" t="str">
        <f t="shared" si="28"/>
        <v/>
      </c>
      <c r="D346" s="36" t="str">
        <f t="shared" si="29"/>
        <v/>
      </c>
      <c r="E346" s="44"/>
      <c r="F346" s="81" t="str">
        <f t="shared" si="30"/>
        <v/>
      </c>
      <c r="G346" s="76"/>
      <c r="H346" s="76"/>
      <c r="I346" s="76"/>
      <c r="J346" s="44"/>
      <c r="K346" t="str">
        <f>IF(E346="","",'OPĆI DIO'!$C$1)</f>
        <v/>
      </c>
      <c r="L346" t="str">
        <f t="shared" si="31"/>
        <v/>
      </c>
      <c r="M346" t="str">
        <f t="shared" si="32"/>
        <v/>
      </c>
    </row>
    <row r="347" spans="1:13">
      <c r="A347" s="37" t="str">
        <f>IF(E347="","",VLOOKUP('OPĆI DIO'!$C$1,'OPĆI DIO'!$N$4:$W$137,10,FALSE))</f>
        <v/>
      </c>
      <c r="B347" s="37" t="str">
        <f>IF(E347="","",VLOOKUP('OPĆI DIO'!$C$1,'OPĆI DIO'!$N$4:$W$137,9,FALSE))</f>
        <v/>
      </c>
      <c r="C347" s="78" t="str">
        <f t="shared" si="28"/>
        <v/>
      </c>
      <c r="D347" s="36" t="str">
        <f t="shared" si="29"/>
        <v/>
      </c>
      <c r="E347" s="44"/>
      <c r="F347" s="81" t="str">
        <f t="shared" si="30"/>
        <v/>
      </c>
      <c r="G347" s="76"/>
      <c r="H347" s="76"/>
      <c r="I347" s="76"/>
      <c r="J347" s="44"/>
      <c r="K347" t="str">
        <f>IF(E347="","",'OPĆI DIO'!$C$1)</f>
        <v/>
      </c>
      <c r="L347" t="str">
        <f t="shared" si="31"/>
        <v/>
      </c>
      <c r="M347" t="str">
        <f t="shared" si="32"/>
        <v/>
      </c>
    </row>
    <row r="348" spans="1:13">
      <c r="A348" s="37" t="str">
        <f>IF(E348="","",VLOOKUP('OPĆI DIO'!$C$1,'OPĆI DIO'!$N$4:$W$137,10,FALSE))</f>
        <v/>
      </c>
      <c r="B348" s="37" t="str">
        <f>IF(E348="","",VLOOKUP('OPĆI DIO'!$C$1,'OPĆI DIO'!$N$4:$W$137,9,FALSE))</f>
        <v/>
      </c>
      <c r="C348" s="78" t="str">
        <f t="shared" si="28"/>
        <v/>
      </c>
      <c r="D348" s="36" t="str">
        <f t="shared" si="29"/>
        <v/>
      </c>
      <c r="E348" s="44"/>
      <c r="F348" s="81" t="str">
        <f t="shared" si="30"/>
        <v/>
      </c>
      <c r="G348" s="76"/>
      <c r="H348" s="76"/>
      <c r="I348" s="76"/>
      <c r="J348" s="44"/>
      <c r="K348" t="str">
        <f>IF(E348="","",'OPĆI DIO'!$C$1)</f>
        <v/>
      </c>
      <c r="L348" t="str">
        <f t="shared" si="31"/>
        <v/>
      </c>
      <c r="M348" t="str">
        <f t="shared" si="32"/>
        <v/>
      </c>
    </row>
    <row r="349" spans="1:13">
      <c r="A349" s="37" t="str">
        <f>IF(E349="","",VLOOKUP('OPĆI DIO'!$C$1,'OPĆI DIO'!$N$4:$W$137,10,FALSE))</f>
        <v/>
      </c>
      <c r="B349" s="37" t="str">
        <f>IF(E349="","",VLOOKUP('OPĆI DIO'!$C$1,'OPĆI DIO'!$N$4:$W$137,9,FALSE))</f>
        <v/>
      </c>
      <c r="C349" s="78" t="str">
        <f t="shared" si="28"/>
        <v/>
      </c>
      <c r="D349" s="36" t="str">
        <f t="shared" si="29"/>
        <v/>
      </c>
      <c r="E349" s="44"/>
      <c r="F349" s="81" t="str">
        <f t="shared" si="30"/>
        <v/>
      </c>
      <c r="G349" s="76"/>
      <c r="H349" s="76"/>
      <c r="I349" s="76"/>
      <c r="J349" s="44"/>
      <c r="K349" t="str">
        <f>IF(E349="","",'OPĆI DIO'!$C$1)</f>
        <v/>
      </c>
      <c r="L349" t="str">
        <f t="shared" si="31"/>
        <v/>
      </c>
      <c r="M349" t="str">
        <f t="shared" si="32"/>
        <v/>
      </c>
    </row>
    <row r="350" spans="1:13">
      <c r="A350" s="37" t="str">
        <f>IF(E350="","",VLOOKUP('OPĆI DIO'!$C$1,'OPĆI DIO'!$N$4:$W$137,10,FALSE))</f>
        <v/>
      </c>
      <c r="B350" s="37" t="str">
        <f>IF(E350="","",VLOOKUP('OPĆI DIO'!$C$1,'OPĆI DIO'!$N$4:$W$137,9,FALSE))</f>
        <v/>
      </c>
      <c r="C350" s="78" t="str">
        <f t="shared" si="28"/>
        <v/>
      </c>
      <c r="D350" s="36" t="str">
        <f t="shared" si="29"/>
        <v/>
      </c>
      <c r="E350" s="44"/>
      <c r="F350" s="81" t="str">
        <f t="shared" si="30"/>
        <v/>
      </c>
      <c r="G350" s="76"/>
      <c r="H350" s="76"/>
      <c r="I350" s="76"/>
      <c r="J350" s="44"/>
      <c r="K350" t="str">
        <f>IF(E350="","",'OPĆI DIO'!$C$1)</f>
        <v/>
      </c>
      <c r="L350" t="str">
        <f t="shared" si="31"/>
        <v/>
      </c>
      <c r="M350" t="str">
        <f t="shared" si="32"/>
        <v/>
      </c>
    </row>
    <row r="351" spans="1:13">
      <c r="A351" s="37" t="str">
        <f>IF(E351="","",VLOOKUP('OPĆI DIO'!$C$1,'OPĆI DIO'!$N$4:$W$137,10,FALSE))</f>
        <v/>
      </c>
      <c r="B351" s="37" t="str">
        <f>IF(E351="","",VLOOKUP('OPĆI DIO'!$C$1,'OPĆI DIO'!$N$4:$W$137,9,FALSE))</f>
        <v/>
      </c>
      <c r="C351" s="78" t="str">
        <f t="shared" si="28"/>
        <v/>
      </c>
      <c r="D351" s="36" t="str">
        <f t="shared" si="29"/>
        <v/>
      </c>
      <c r="E351" s="44"/>
      <c r="F351" s="81" t="str">
        <f t="shared" si="30"/>
        <v/>
      </c>
      <c r="G351" s="76"/>
      <c r="H351" s="76"/>
      <c r="I351" s="76"/>
      <c r="J351" s="44"/>
      <c r="K351" t="str">
        <f>IF(E351="","",'OPĆI DIO'!$C$1)</f>
        <v/>
      </c>
      <c r="L351" t="str">
        <f t="shared" si="31"/>
        <v/>
      </c>
      <c r="M351" t="str">
        <f t="shared" si="32"/>
        <v/>
      </c>
    </row>
    <row r="352" spans="1:13">
      <c r="A352" s="37" t="str">
        <f>IF(E352="","",VLOOKUP('OPĆI DIO'!$C$1,'OPĆI DIO'!$N$4:$W$137,10,FALSE))</f>
        <v/>
      </c>
      <c r="B352" s="37" t="str">
        <f>IF(E352="","",VLOOKUP('OPĆI DIO'!$C$1,'OPĆI DIO'!$N$4:$W$137,9,FALSE))</f>
        <v/>
      </c>
      <c r="C352" s="78" t="str">
        <f t="shared" si="28"/>
        <v/>
      </c>
      <c r="D352" s="36" t="str">
        <f t="shared" si="29"/>
        <v/>
      </c>
      <c r="E352" s="44"/>
      <c r="F352" s="81" t="str">
        <f t="shared" si="30"/>
        <v/>
      </c>
      <c r="G352" s="76"/>
      <c r="H352" s="76"/>
      <c r="I352" s="76"/>
      <c r="J352" s="44"/>
      <c r="K352" t="str">
        <f>IF(E352="","",'OPĆI DIO'!$C$1)</f>
        <v/>
      </c>
      <c r="L352" t="str">
        <f t="shared" si="31"/>
        <v/>
      </c>
      <c r="M352" t="str">
        <f t="shared" si="32"/>
        <v/>
      </c>
    </row>
    <row r="353" spans="1:13">
      <c r="A353" s="37" t="str">
        <f>IF(E353="","",VLOOKUP('OPĆI DIO'!$C$1,'OPĆI DIO'!$N$4:$W$137,10,FALSE))</f>
        <v/>
      </c>
      <c r="B353" s="37" t="str">
        <f>IF(E353="","",VLOOKUP('OPĆI DIO'!$C$1,'OPĆI DIO'!$N$4:$W$137,9,FALSE))</f>
        <v/>
      </c>
      <c r="C353" s="78" t="str">
        <f t="shared" si="28"/>
        <v/>
      </c>
      <c r="D353" s="36" t="str">
        <f t="shared" si="29"/>
        <v/>
      </c>
      <c r="E353" s="44"/>
      <c r="F353" s="81" t="str">
        <f t="shared" si="30"/>
        <v/>
      </c>
      <c r="G353" s="76"/>
      <c r="H353" s="76"/>
      <c r="I353" s="76"/>
      <c r="J353" s="44"/>
      <c r="K353" t="str">
        <f>IF(E353="","",'OPĆI DIO'!$C$1)</f>
        <v/>
      </c>
      <c r="L353" t="str">
        <f t="shared" si="31"/>
        <v/>
      </c>
      <c r="M353" t="str">
        <f t="shared" si="32"/>
        <v/>
      </c>
    </row>
    <row r="354" spans="1:13">
      <c r="A354" s="37" t="str">
        <f>IF(E354="","",VLOOKUP('OPĆI DIO'!$C$1,'OPĆI DIO'!$N$4:$W$137,10,FALSE))</f>
        <v/>
      </c>
      <c r="B354" s="37" t="str">
        <f>IF(E354="","",VLOOKUP('OPĆI DIO'!$C$1,'OPĆI DIO'!$N$4:$W$137,9,FALSE))</f>
        <v/>
      </c>
      <c r="C354" s="78" t="str">
        <f t="shared" si="28"/>
        <v/>
      </c>
      <c r="D354" s="36" t="str">
        <f t="shared" si="29"/>
        <v/>
      </c>
      <c r="E354" s="44"/>
      <c r="F354" s="81" t="str">
        <f t="shared" si="30"/>
        <v/>
      </c>
      <c r="G354" s="76"/>
      <c r="H354" s="76"/>
      <c r="I354" s="76"/>
      <c r="J354" s="44"/>
      <c r="K354" t="str">
        <f>IF(E354="","",'OPĆI DIO'!$C$1)</f>
        <v/>
      </c>
      <c r="L354" t="str">
        <f t="shared" si="31"/>
        <v/>
      </c>
      <c r="M354" t="str">
        <f t="shared" si="32"/>
        <v/>
      </c>
    </row>
    <row r="355" spans="1:13">
      <c r="A355" s="37" t="str">
        <f>IF(E355="","",VLOOKUP('OPĆI DIO'!$C$1,'OPĆI DIO'!$N$4:$W$137,10,FALSE))</f>
        <v/>
      </c>
      <c r="B355" s="37" t="str">
        <f>IF(E355="","",VLOOKUP('OPĆI DIO'!$C$1,'OPĆI DIO'!$N$4:$W$137,9,FALSE))</f>
        <v/>
      </c>
      <c r="C355" s="78" t="str">
        <f t="shared" si="28"/>
        <v/>
      </c>
      <c r="D355" s="36" t="str">
        <f t="shared" si="29"/>
        <v/>
      </c>
      <c r="E355" s="44"/>
      <c r="F355" s="81" t="str">
        <f t="shared" si="30"/>
        <v/>
      </c>
      <c r="G355" s="76"/>
      <c r="H355" s="76"/>
      <c r="I355" s="76"/>
      <c r="J355" s="44"/>
      <c r="K355" t="str">
        <f>IF(E355="","",'OPĆI DIO'!$C$1)</f>
        <v/>
      </c>
      <c r="L355" t="str">
        <f t="shared" si="31"/>
        <v/>
      </c>
      <c r="M355" t="str">
        <f t="shared" si="32"/>
        <v/>
      </c>
    </row>
    <row r="356" spans="1:13">
      <c r="A356" s="37" t="str">
        <f>IF(E356="","",VLOOKUP('OPĆI DIO'!$C$1,'OPĆI DIO'!$N$4:$W$137,10,FALSE))</f>
        <v/>
      </c>
      <c r="B356" s="37" t="str">
        <f>IF(E356="","",VLOOKUP('OPĆI DIO'!$C$1,'OPĆI DIO'!$N$4:$W$137,9,FALSE))</f>
        <v/>
      </c>
      <c r="C356" s="78" t="str">
        <f t="shared" si="28"/>
        <v/>
      </c>
      <c r="D356" s="36" t="str">
        <f t="shared" si="29"/>
        <v/>
      </c>
      <c r="E356" s="44"/>
      <c r="F356" s="81" t="str">
        <f t="shared" si="30"/>
        <v/>
      </c>
      <c r="G356" s="76"/>
      <c r="H356" s="76"/>
      <c r="I356" s="76"/>
      <c r="J356" s="44"/>
      <c r="K356" t="str">
        <f>IF(E356="","",'OPĆI DIO'!$C$1)</f>
        <v/>
      </c>
      <c r="L356" t="str">
        <f t="shared" si="31"/>
        <v/>
      </c>
      <c r="M356" t="str">
        <f t="shared" si="32"/>
        <v/>
      </c>
    </row>
    <row r="357" spans="1:13">
      <c r="A357" s="37" t="str">
        <f>IF(E357="","",VLOOKUP('OPĆI DIO'!$C$1,'OPĆI DIO'!$N$4:$W$137,10,FALSE))</f>
        <v/>
      </c>
      <c r="B357" s="37" t="str">
        <f>IF(E357="","",VLOOKUP('OPĆI DIO'!$C$1,'OPĆI DIO'!$N$4:$W$137,9,FALSE))</f>
        <v/>
      </c>
      <c r="C357" s="78" t="str">
        <f t="shared" si="28"/>
        <v/>
      </c>
      <c r="D357" s="36" t="str">
        <f t="shared" si="29"/>
        <v/>
      </c>
      <c r="E357" s="44"/>
      <c r="F357" s="81" t="str">
        <f t="shared" si="30"/>
        <v/>
      </c>
      <c r="G357" s="76"/>
      <c r="H357" s="76"/>
      <c r="I357" s="76"/>
      <c r="J357" s="44"/>
      <c r="K357" t="str">
        <f>IF(E357="","",'OPĆI DIO'!$C$1)</f>
        <v/>
      </c>
      <c r="L357" t="str">
        <f t="shared" si="31"/>
        <v/>
      </c>
      <c r="M357" t="str">
        <f t="shared" si="32"/>
        <v/>
      </c>
    </row>
    <row r="358" spans="1:13">
      <c r="A358" s="37" t="str">
        <f>IF(E358="","",VLOOKUP('OPĆI DIO'!$C$1,'OPĆI DIO'!$N$4:$W$137,10,FALSE))</f>
        <v/>
      </c>
      <c r="B358" s="37" t="str">
        <f>IF(E358="","",VLOOKUP('OPĆI DIO'!$C$1,'OPĆI DIO'!$N$4:$W$137,9,FALSE))</f>
        <v/>
      </c>
      <c r="C358" s="78" t="str">
        <f t="shared" si="28"/>
        <v/>
      </c>
      <c r="D358" s="36" t="str">
        <f t="shared" si="29"/>
        <v/>
      </c>
      <c r="E358" s="44"/>
      <c r="F358" s="81" t="str">
        <f t="shared" si="30"/>
        <v/>
      </c>
      <c r="G358" s="76"/>
      <c r="H358" s="76"/>
      <c r="I358" s="76"/>
      <c r="J358" s="44"/>
      <c r="K358" t="str">
        <f>IF(E358="","",'OPĆI DIO'!$C$1)</f>
        <v/>
      </c>
      <c r="L358" t="str">
        <f t="shared" si="31"/>
        <v/>
      </c>
      <c r="M358" t="str">
        <f t="shared" si="32"/>
        <v/>
      </c>
    </row>
    <row r="359" spans="1:13">
      <c r="A359" s="37" t="str">
        <f>IF(E359="","",VLOOKUP('OPĆI DIO'!$C$1,'OPĆI DIO'!$N$4:$W$137,10,FALSE))</f>
        <v/>
      </c>
      <c r="B359" s="37" t="str">
        <f>IF(E359="","",VLOOKUP('OPĆI DIO'!$C$1,'OPĆI DIO'!$N$4:$W$137,9,FALSE))</f>
        <v/>
      </c>
      <c r="C359" s="78" t="str">
        <f t="shared" si="28"/>
        <v/>
      </c>
      <c r="D359" s="36" t="str">
        <f t="shared" si="29"/>
        <v/>
      </c>
      <c r="E359" s="44"/>
      <c r="F359" s="81" t="str">
        <f t="shared" si="30"/>
        <v/>
      </c>
      <c r="G359" s="76"/>
      <c r="H359" s="76"/>
      <c r="I359" s="76"/>
      <c r="J359" s="44"/>
      <c r="K359" t="str">
        <f>IF(E359="","",'OPĆI DIO'!$C$1)</f>
        <v/>
      </c>
      <c r="L359" t="str">
        <f t="shared" si="31"/>
        <v/>
      </c>
      <c r="M359" t="str">
        <f t="shared" si="32"/>
        <v/>
      </c>
    </row>
    <row r="360" spans="1:13">
      <c r="A360" s="37" t="str">
        <f>IF(E360="","",VLOOKUP('OPĆI DIO'!$C$1,'OPĆI DIO'!$N$4:$W$137,10,FALSE))</f>
        <v/>
      </c>
      <c r="B360" s="37" t="str">
        <f>IF(E360="","",VLOOKUP('OPĆI DIO'!$C$1,'OPĆI DIO'!$N$4:$W$137,9,FALSE))</f>
        <v/>
      </c>
      <c r="C360" s="78" t="str">
        <f t="shared" si="28"/>
        <v/>
      </c>
      <c r="D360" s="36" t="str">
        <f t="shared" si="29"/>
        <v/>
      </c>
      <c r="E360" s="44"/>
      <c r="F360" s="81" t="str">
        <f t="shared" si="30"/>
        <v/>
      </c>
      <c r="G360" s="76"/>
      <c r="H360" s="76"/>
      <c r="I360" s="76"/>
      <c r="J360" s="44"/>
      <c r="K360" t="str">
        <f>IF(E360="","",'OPĆI DIO'!$C$1)</f>
        <v/>
      </c>
      <c r="L360" t="str">
        <f t="shared" si="31"/>
        <v/>
      </c>
      <c r="M360" t="str">
        <f t="shared" si="32"/>
        <v/>
      </c>
    </row>
    <row r="361" spans="1:13">
      <c r="A361" s="37" t="str">
        <f>IF(E361="","",VLOOKUP('OPĆI DIO'!$C$1,'OPĆI DIO'!$N$4:$W$137,10,FALSE))</f>
        <v/>
      </c>
      <c r="B361" s="37" t="str">
        <f>IF(E361="","",VLOOKUP('OPĆI DIO'!$C$1,'OPĆI DIO'!$N$4:$W$137,9,FALSE))</f>
        <v/>
      </c>
      <c r="C361" s="78" t="str">
        <f t="shared" si="28"/>
        <v/>
      </c>
      <c r="D361" s="36" t="str">
        <f t="shared" si="29"/>
        <v/>
      </c>
      <c r="E361" s="44"/>
      <c r="F361" s="81" t="str">
        <f t="shared" si="30"/>
        <v/>
      </c>
      <c r="G361" s="76"/>
      <c r="H361" s="76"/>
      <c r="I361" s="76"/>
      <c r="J361" s="44"/>
      <c r="K361" t="str">
        <f>IF(E361="","",'OPĆI DIO'!$C$1)</f>
        <v/>
      </c>
      <c r="L361" t="str">
        <f t="shared" si="31"/>
        <v/>
      </c>
      <c r="M361" t="str">
        <f t="shared" si="32"/>
        <v/>
      </c>
    </row>
    <row r="362" spans="1:13">
      <c r="A362" s="37" t="str">
        <f>IF(E362="","",VLOOKUP('OPĆI DIO'!$C$1,'OPĆI DIO'!$N$4:$W$137,10,FALSE))</f>
        <v/>
      </c>
      <c r="B362" s="37" t="str">
        <f>IF(E362="","",VLOOKUP('OPĆI DIO'!$C$1,'OPĆI DIO'!$N$4:$W$137,9,FALSE))</f>
        <v/>
      </c>
      <c r="C362" s="78" t="str">
        <f t="shared" si="28"/>
        <v/>
      </c>
      <c r="D362" s="36" t="str">
        <f t="shared" si="29"/>
        <v/>
      </c>
      <c r="E362" s="44"/>
      <c r="F362" s="81" t="str">
        <f t="shared" si="30"/>
        <v/>
      </c>
      <c r="G362" s="76"/>
      <c r="H362" s="76"/>
      <c r="I362" s="76"/>
      <c r="J362" s="44"/>
      <c r="K362" t="str">
        <f>IF(E362="","",'OPĆI DIO'!$C$1)</f>
        <v/>
      </c>
      <c r="L362" t="str">
        <f t="shared" si="31"/>
        <v/>
      </c>
      <c r="M362" t="str">
        <f t="shared" si="32"/>
        <v/>
      </c>
    </row>
    <row r="363" spans="1:13">
      <c r="A363" s="37" t="str">
        <f>IF(E363="","",VLOOKUP('OPĆI DIO'!$C$1,'OPĆI DIO'!$N$4:$W$137,10,FALSE))</f>
        <v/>
      </c>
      <c r="B363" s="37" t="str">
        <f>IF(E363="","",VLOOKUP('OPĆI DIO'!$C$1,'OPĆI DIO'!$N$4:$W$137,9,FALSE))</f>
        <v/>
      </c>
      <c r="C363" s="78" t="str">
        <f t="shared" si="28"/>
        <v/>
      </c>
      <c r="D363" s="36" t="str">
        <f t="shared" si="29"/>
        <v/>
      </c>
      <c r="E363" s="44"/>
      <c r="F363" s="81" t="str">
        <f t="shared" si="30"/>
        <v/>
      </c>
      <c r="G363" s="76"/>
      <c r="H363" s="76"/>
      <c r="I363" s="76"/>
      <c r="J363" s="44"/>
      <c r="K363" t="str">
        <f>IF(E363="","",'OPĆI DIO'!$C$1)</f>
        <v/>
      </c>
      <c r="L363" t="str">
        <f t="shared" si="31"/>
        <v/>
      </c>
      <c r="M363" t="str">
        <f t="shared" si="32"/>
        <v/>
      </c>
    </row>
    <row r="364" spans="1:13">
      <c r="A364" s="37" t="str">
        <f>IF(E364="","",VLOOKUP('OPĆI DIO'!$C$1,'OPĆI DIO'!$N$4:$W$137,10,FALSE))</f>
        <v/>
      </c>
      <c r="B364" s="37" t="str">
        <f>IF(E364="","",VLOOKUP('OPĆI DIO'!$C$1,'OPĆI DIO'!$N$4:$W$137,9,FALSE))</f>
        <v/>
      </c>
      <c r="C364" s="78" t="str">
        <f t="shared" si="28"/>
        <v/>
      </c>
      <c r="D364" s="36" t="str">
        <f t="shared" si="29"/>
        <v/>
      </c>
      <c r="E364" s="44"/>
      <c r="F364" s="81" t="str">
        <f t="shared" si="30"/>
        <v/>
      </c>
      <c r="G364" s="76"/>
      <c r="H364" s="76"/>
      <c r="I364" s="76"/>
      <c r="J364" s="44"/>
      <c r="K364" t="str">
        <f>IF(E364="","",'OPĆI DIO'!$C$1)</f>
        <v/>
      </c>
      <c r="L364" t="str">
        <f t="shared" si="31"/>
        <v/>
      </c>
      <c r="M364" t="str">
        <f t="shared" si="32"/>
        <v/>
      </c>
    </row>
    <row r="365" spans="1:13">
      <c r="A365" s="37" t="str">
        <f>IF(E365="","",VLOOKUP('OPĆI DIO'!$C$1,'OPĆI DIO'!$N$4:$W$137,10,FALSE))</f>
        <v/>
      </c>
      <c r="B365" s="37" t="str">
        <f>IF(E365="","",VLOOKUP('OPĆI DIO'!$C$1,'OPĆI DIO'!$N$4:$W$137,9,FALSE))</f>
        <v/>
      </c>
      <c r="C365" s="78" t="str">
        <f t="shared" si="28"/>
        <v/>
      </c>
      <c r="D365" s="36" t="str">
        <f t="shared" si="29"/>
        <v/>
      </c>
      <c r="E365" s="44"/>
      <c r="F365" s="81" t="str">
        <f t="shared" si="30"/>
        <v/>
      </c>
      <c r="G365" s="76"/>
      <c r="H365" s="76"/>
      <c r="I365" s="76"/>
      <c r="J365" s="44"/>
      <c r="K365" t="str">
        <f>IF(E365="","",'OPĆI DIO'!$C$1)</f>
        <v/>
      </c>
      <c r="L365" t="str">
        <f t="shared" si="31"/>
        <v/>
      </c>
      <c r="M365" t="str">
        <f t="shared" si="32"/>
        <v/>
      </c>
    </row>
    <row r="366" spans="1:13">
      <c r="A366" s="37" t="str">
        <f>IF(E366="","",VLOOKUP('OPĆI DIO'!$C$1,'OPĆI DIO'!$N$4:$W$137,10,FALSE))</f>
        <v/>
      </c>
      <c r="B366" s="37" t="str">
        <f>IF(E366="","",VLOOKUP('OPĆI DIO'!$C$1,'OPĆI DIO'!$N$4:$W$137,9,FALSE))</f>
        <v/>
      </c>
      <c r="C366" s="78" t="str">
        <f t="shared" si="28"/>
        <v/>
      </c>
      <c r="D366" s="36" t="str">
        <f t="shared" si="29"/>
        <v/>
      </c>
      <c r="E366" s="44"/>
      <c r="F366" s="81" t="str">
        <f t="shared" si="30"/>
        <v/>
      </c>
      <c r="G366" s="76"/>
      <c r="H366" s="76"/>
      <c r="I366" s="76"/>
      <c r="J366" s="44"/>
      <c r="K366" t="str">
        <f>IF(E366="","",'OPĆI DIO'!$C$1)</f>
        <v/>
      </c>
      <c r="L366" t="str">
        <f t="shared" si="31"/>
        <v/>
      </c>
      <c r="M366" t="str">
        <f t="shared" si="32"/>
        <v/>
      </c>
    </row>
    <row r="367" spans="1:13">
      <c r="A367" s="37" t="str">
        <f>IF(E367="","",VLOOKUP('OPĆI DIO'!$C$1,'OPĆI DIO'!$N$4:$W$137,10,FALSE))</f>
        <v/>
      </c>
      <c r="B367" s="37" t="str">
        <f>IF(E367="","",VLOOKUP('OPĆI DIO'!$C$1,'OPĆI DIO'!$N$4:$W$137,9,FALSE))</f>
        <v/>
      </c>
      <c r="C367" s="78" t="str">
        <f t="shared" si="28"/>
        <v/>
      </c>
      <c r="D367" s="36" t="str">
        <f t="shared" si="29"/>
        <v/>
      </c>
      <c r="E367" s="44"/>
      <c r="F367" s="81" t="str">
        <f t="shared" si="30"/>
        <v/>
      </c>
      <c r="G367" s="76"/>
      <c r="H367" s="76"/>
      <c r="I367" s="76"/>
      <c r="J367" s="44"/>
      <c r="K367" t="str">
        <f>IF(E367="","",'OPĆI DIO'!$C$1)</f>
        <v/>
      </c>
      <c r="L367" t="str">
        <f t="shared" si="31"/>
        <v/>
      </c>
      <c r="M367" t="str">
        <f t="shared" si="32"/>
        <v/>
      </c>
    </row>
    <row r="368" spans="1:13">
      <c r="A368" s="37" t="str">
        <f>IF(E368="","",VLOOKUP('OPĆI DIO'!$C$1,'OPĆI DIO'!$N$4:$W$137,10,FALSE))</f>
        <v/>
      </c>
      <c r="B368" s="37" t="str">
        <f>IF(E368="","",VLOOKUP('OPĆI DIO'!$C$1,'OPĆI DIO'!$N$4:$W$137,9,FALSE))</f>
        <v/>
      </c>
      <c r="C368" s="78" t="str">
        <f t="shared" si="28"/>
        <v/>
      </c>
      <c r="D368" s="36" t="str">
        <f t="shared" si="29"/>
        <v/>
      </c>
      <c r="E368" s="44"/>
      <c r="F368" s="81" t="str">
        <f t="shared" si="30"/>
        <v/>
      </c>
      <c r="G368" s="76"/>
      <c r="H368" s="76"/>
      <c r="I368" s="76"/>
      <c r="J368" s="44"/>
      <c r="K368" t="str">
        <f>IF(E368="","",'OPĆI DIO'!$C$1)</f>
        <v/>
      </c>
      <c r="L368" t="str">
        <f t="shared" si="31"/>
        <v/>
      </c>
      <c r="M368" t="str">
        <f t="shared" si="32"/>
        <v/>
      </c>
    </row>
    <row r="369" spans="1:13">
      <c r="A369" s="37" t="str">
        <f>IF(E369="","",VLOOKUP('OPĆI DIO'!$C$1,'OPĆI DIO'!$N$4:$W$137,10,FALSE))</f>
        <v/>
      </c>
      <c r="B369" s="37" t="str">
        <f>IF(E369="","",VLOOKUP('OPĆI DIO'!$C$1,'OPĆI DIO'!$N$4:$W$137,9,FALSE))</f>
        <v/>
      </c>
      <c r="C369" s="78" t="str">
        <f t="shared" si="28"/>
        <v/>
      </c>
      <c r="D369" s="36" t="str">
        <f t="shared" si="29"/>
        <v/>
      </c>
      <c r="E369" s="44"/>
      <c r="F369" s="81" t="str">
        <f t="shared" si="30"/>
        <v/>
      </c>
      <c r="G369" s="76"/>
      <c r="H369" s="76"/>
      <c r="I369" s="76"/>
      <c r="J369" s="44"/>
      <c r="K369" t="str">
        <f>IF(E369="","",'OPĆI DIO'!$C$1)</f>
        <v/>
      </c>
      <c r="L369" t="str">
        <f t="shared" si="31"/>
        <v/>
      </c>
      <c r="M369" t="str">
        <f t="shared" si="32"/>
        <v/>
      </c>
    </row>
    <row r="370" spans="1:13">
      <c r="A370" s="37" t="str">
        <f>IF(E370="","",VLOOKUP('OPĆI DIO'!$C$1,'OPĆI DIO'!$N$4:$W$137,10,FALSE))</f>
        <v/>
      </c>
      <c r="B370" s="37" t="str">
        <f>IF(E370="","",VLOOKUP('OPĆI DIO'!$C$1,'OPĆI DIO'!$N$4:$W$137,9,FALSE))</f>
        <v/>
      </c>
      <c r="C370" s="78" t="str">
        <f t="shared" si="28"/>
        <v/>
      </c>
      <c r="D370" s="36" t="str">
        <f t="shared" si="29"/>
        <v/>
      </c>
      <c r="E370" s="44"/>
      <c r="F370" s="81" t="str">
        <f t="shared" si="30"/>
        <v/>
      </c>
      <c r="G370" s="76"/>
      <c r="H370" s="76"/>
      <c r="I370" s="76"/>
      <c r="J370" s="44"/>
      <c r="K370" t="str">
        <f>IF(E370="","",'OPĆI DIO'!$C$1)</f>
        <v/>
      </c>
      <c r="L370" t="str">
        <f t="shared" si="31"/>
        <v/>
      </c>
      <c r="M370" t="str">
        <f t="shared" si="32"/>
        <v/>
      </c>
    </row>
    <row r="371" spans="1:13">
      <c r="A371" s="37" t="str">
        <f>IF(E371="","",VLOOKUP('OPĆI DIO'!$C$1,'OPĆI DIO'!$N$4:$W$137,10,FALSE))</f>
        <v/>
      </c>
      <c r="B371" s="37" t="str">
        <f>IF(E371="","",VLOOKUP('OPĆI DIO'!$C$1,'OPĆI DIO'!$N$4:$W$137,9,FALSE))</f>
        <v/>
      </c>
      <c r="C371" s="78" t="str">
        <f t="shared" si="28"/>
        <v/>
      </c>
      <c r="D371" s="36" t="str">
        <f t="shared" si="29"/>
        <v/>
      </c>
      <c r="E371" s="44"/>
      <c r="F371" s="81" t="str">
        <f t="shared" si="30"/>
        <v/>
      </c>
      <c r="G371" s="76"/>
      <c r="H371" s="76"/>
      <c r="I371" s="76"/>
      <c r="J371" s="44"/>
      <c r="K371" t="str">
        <f>IF(E371="","",'OPĆI DIO'!$C$1)</f>
        <v/>
      </c>
      <c r="L371" t="str">
        <f t="shared" si="31"/>
        <v/>
      </c>
      <c r="M371" t="str">
        <f t="shared" si="32"/>
        <v/>
      </c>
    </row>
    <row r="372" spans="1:13">
      <c r="A372" s="37" t="str">
        <f>IF(E372="","",VLOOKUP('OPĆI DIO'!$C$1,'OPĆI DIO'!$N$4:$W$137,10,FALSE))</f>
        <v/>
      </c>
      <c r="B372" s="37" t="str">
        <f>IF(E372="","",VLOOKUP('OPĆI DIO'!$C$1,'OPĆI DIO'!$N$4:$W$137,9,FALSE))</f>
        <v/>
      </c>
      <c r="C372" s="78" t="str">
        <f t="shared" si="28"/>
        <v/>
      </c>
      <c r="D372" s="36" t="str">
        <f t="shared" si="29"/>
        <v/>
      </c>
      <c r="E372" s="44"/>
      <c r="F372" s="81" t="str">
        <f t="shared" si="30"/>
        <v/>
      </c>
      <c r="G372" s="76"/>
      <c r="H372" s="76"/>
      <c r="I372" s="76"/>
      <c r="J372" s="44"/>
      <c r="K372" t="str">
        <f>IF(E372="","",'OPĆI DIO'!$C$1)</f>
        <v/>
      </c>
      <c r="L372" t="str">
        <f t="shared" si="31"/>
        <v/>
      </c>
      <c r="M372" t="str">
        <f t="shared" si="32"/>
        <v/>
      </c>
    </row>
    <row r="373" spans="1:13">
      <c r="A373" s="37" t="str">
        <f>IF(E373="","",VLOOKUP('OPĆI DIO'!$C$1,'OPĆI DIO'!$N$4:$W$137,10,FALSE))</f>
        <v/>
      </c>
      <c r="B373" s="37" t="str">
        <f>IF(E373="","",VLOOKUP('OPĆI DIO'!$C$1,'OPĆI DIO'!$N$4:$W$137,9,FALSE))</f>
        <v/>
      </c>
      <c r="C373" s="78" t="str">
        <f t="shared" si="28"/>
        <v/>
      </c>
      <c r="D373" s="36" t="str">
        <f t="shared" si="29"/>
        <v/>
      </c>
      <c r="E373" s="44"/>
      <c r="F373" s="81" t="str">
        <f t="shared" si="30"/>
        <v/>
      </c>
      <c r="G373" s="76"/>
      <c r="H373" s="76"/>
      <c r="I373" s="76"/>
      <c r="J373" s="44"/>
      <c r="K373" t="str">
        <f>IF(E373="","",'OPĆI DIO'!$C$1)</f>
        <v/>
      </c>
      <c r="L373" t="str">
        <f t="shared" si="31"/>
        <v/>
      </c>
      <c r="M373" t="str">
        <f t="shared" si="32"/>
        <v/>
      </c>
    </row>
    <row r="374" spans="1:13">
      <c r="A374" s="37" t="str">
        <f>IF(E374="","",VLOOKUP('OPĆI DIO'!$C$1,'OPĆI DIO'!$N$4:$W$137,10,FALSE))</f>
        <v/>
      </c>
      <c r="B374" s="37" t="str">
        <f>IF(E374="","",VLOOKUP('OPĆI DIO'!$C$1,'OPĆI DIO'!$N$4:$W$137,9,FALSE))</f>
        <v/>
      </c>
      <c r="C374" s="78" t="str">
        <f t="shared" si="28"/>
        <v/>
      </c>
      <c r="D374" s="36" t="str">
        <f t="shared" si="29"/>
        <v/>
      </c>
      <c r="E374" s="44"/>
      <c r="F374" s="81" t="str">
        <f t="shared" si="30"/>
        <v/>
      </c>
      <c r="G374" s="76"/>
      <c r="H374" s="76"/>
      <c r="I374" s="76"/>
      <c r="J374" s="44"/>
      <c r="K374" t="str">
        <f>IF(E374="","",'OPĆI DIO'!$C$1)</f>
        <v/>
      </c>
      <c r="L374" t="str">
        <f t="shared" si="31"/>
        <v/>
      </c>
      <c r="M374" t="str">
        <f t="shared" si="32"/>
        <v/>
      </c>
    </row>
    <row r="375" spans="1:13">
      <c r="A375" s="37" t="str">
        <f>IF(E375="","",VLOOKUP('OPĆI DIO'!$C$1,'OPĆI DIO'!$N$4:$W$137,10,FALSE))</f>
        <v/>
      </c>
      <c r="B375" s="37" t="str">
        <f>IF(E375="","",VLOOKUP('OPĆI DIO'!$C$1,'OPĆI DIO'!$N$4:$W$137,9,FALSE))</f>
        <v/>
      </c>
      <c r="C375" s="78" t="str">
        <f t="shared" si="28"/>
        <v/>
      </c>
      <c r="D375" s="36" t="str">
        <f t="shared" si="29"/>
        <v/>
      </c>
      <c r="E375" s="44"/>
      <c r="F375" s="81" t="str">
        <f t="shared" si="30"/>
        <v/>
      </c>
      <c r="G375" s="76"/>
      <c r="H375" s="76"/>
      <c r="I375" s="76"/>
      <c r="J375" s="44"/>
      <c r="K375" t="str">
        <f>IF(E375="","",'OPĆI DIO'!$C$1)</f>
        <v/>
      </c>
      <c r="L375" t="str">
        <f t="shared" si="31"/>
        <v/>
      </c>
      <c r="M375" t="str">
        <f t="shared" si="32"/>
        <v/>
      </c>
    </row>
    <row r="376" spans="1:13">
      <c r="A376" s="37" t="str">
        <f>IF(E376="","",VLOOKUP('OPĆI DIO'!$C$1,'OPĆI DIO'!$N$4:$W$137,10,FALSE))</f>
        <v/>
      </c>
      <c r="B376" s="37" t="str">
        <f>IF(E376="","",VLOOKUP('OPĆI DIO'!$C$1,'OPĆI DIO'!$N$4:$W$137,9,FALSE))</f>
        <v/>
      </c>
      <c r="C376" s="78" t="str">
        <f t="shared" si="28"/>
        <v/>
      </c>
      <c r="D376" s="36" t="str">
        <f t="shared" si="29"/>
        <v/>
      </c>
      <c r="E376" s="44"/>
      <c r="F376" s="81" t="str">
        <f t="shared" si="30"/>
        <v/>
      </c>
      <c r="G376" s="76"/>
      <c r="H376" s="76"/>
      <c r="I376" s="76"/>
      <c r="J376" s="44"/>
      <c r="K376" t="str">
        <f>IF(E376="","",'OPĆI DIO'!$C$1)</f>
        <v/>
      </c>
      <c r="L376" t="str">
        <f t="shared" si="31"/>
        <v/>
      </c>
      <c r="M376" t="str">
        <f t="shared" si="32"/>
        <v/>
      </c>
    </row>
    <row r="377" spans="1:13">
      <c r="A377" s="37" t="str">
        <f>IF(E377="","",VLOOKUP('OPĆI DIO'!$C$1,'OPĆI DIO'!$N$4:$W$137,10,FALSE))</f>
        <v/>
      </c>
      <c r="B377" s="37" t="str">
        <f>IF(E377="","",VLOOKUP('OPĆI DIO'!$C$1,'OPĆI DIO'!$N$4:$W$137,9,FALSE))</f>
        <v/>
      </c>
      <c r="C377" s="78" t="str">
        <f t="shared" si="28"/>
        <v/>
      </c>
      <c r="D377" s="36" t="str">
        <f t="shared" si="29"/>
        <v/>
      </c>
      <c r="E377" s="44"/>
      <c r="F377" s="81" t="str">
        <f t="shared" si="30"/>
        <v/>
      </c>
      <c r="G377" s="76"/>
      <c r="H377" s="76"/>
      <c r="I377" s="76"/>
      <c r="J377" s="44"/>
      <c r="K377" t="str">
        <f>IF(E377="","",'OPĆI DIO'!$C$1)</f>
        <v/>
      </c>
      <c r="L377" t="str">
        <f t="shared" si="31"/>
        <v/>
      </c>
      <c r="M377" t="str">
        <f t="shared" si="32"/>
        <v/>
      </c>
    </row>
    <row r="378" spans="1:13">
      <c r="A378" s="37" t="str">
        <f>IF(E378="","",VLOOKUP('OPĆI DIO'!$C$1,'OPĆI DIO'!$N$4:$W$137,10,FALSE))</f>
        <v/>
      </c>
      <c r="B378" s="37" t="str">
        <f>IF(E378="","",VLOOKUP('OPĆI DIO'!$C$1,'OPĆI DIO'!$N$4:$W$137,9,FALSE))</f>
        <v/>
      </c>
      <c r="C378" s="78" t="str">
        <f t="shared" si="28"/>
        <v/>
      </c>
      <c r="D378" s="36" t="str">
        <f t="shared" si="29"/>
        <v/>
      </c>
      <c r="E378" s="44"/>
      <c r="F378" s="81" t="str">
        <f t="shared" si="30"/>
        <v/>
      </c>
      <c r="G378" s="76"/>
      <c r="H378" s="76"/>
      <c r="I378" s="76"/>
      <c r="J378" s="44"/>
      <c r="K378" t="str">
        <f>IF(E378="","",'OPĆI DIO'!$C$1)</f>
        <v/>
      </c>
      <c r="L378" t="str">
        <f t="shared" si="31"/>
        <v/>
      </c>
      <c r="M378" t="str">
        <f t="shared" si="32"/>
        <v/>
      </c>
    </row>
    <row r="379" spans="1:13">
      <c r="A379" s="37" t="str">
        <f>IF(E379="","",VLOOKUP('OPĆI DIO'!$C$1,'OPĆI DIO'!$N$4:$W$137,10,FALSE))</f>
        <v/>
      </c>
      <c r="B379" s="37" t="str">
        <f>IF(E379="","",VLOOKUP('OPĆI DIO'!$C$1,'OPĆI DIO'!$N$4:$W$137,9,FALSE))</f>
        <v/>
      </c>
      <c r="C379" s="78" t="str">
        <f t="shared" si="28"/>
        <v/>
      </c>
      <c r="D379" s="36" t="str">
        <f t="shared" si="29"/>
        <v/>
      </c>
      <c r="E379" s="44"/>
      <c r="F379" s="81" t="str">
        <f t="shared" si="30"/>
        <v/>
      </c>
      <c r="G379" s="76"/>
      <c r="H379" s="76"/>
      <c r="I379" s="76"/>
      <c r="J379" s="44"/>
      <c r="K379" t="str">
        <f>IF(E379="","",'OPĆI DIO'!$C$1)</f>
        <v/>
      </c>
      <c r="L379" t="str">
        <f t="shared" si="31"/>
        <v/>
      </c>
      <c r="M379" t="str">
        <f t="shared" si="32"/>
        <v/>
      </c>
    </row>
    <row r="380" spans="1:13">
      <c r="A380" s="37" t="str">
        <f>IF(E380="","",VLOOKUP('OPĆI DIO'!$C$1,'OPĆI DIO'!$N$4:$W$137,10,FALSE))</f>
        <v/>
      </c>
      <c r="B380" s="37" t="str">
        <f>IF(E380="","",VLOOKUP('OPĆI DIO'!$C$1,'OPĆI DIO'!$N$4:$W$137,9,FALSE))</f>
        <v/>
      </c>
      <c r="C380" s="78" t="str">
        <f t="shared" si="28"/>
        <v/>
      </c>
      <c r="D380" s="36" t="str">
        <f t="shared" si="29"/>
        <v/>
      </c>
      <c r="E380" s="44"/>
      <c r="F380" s="81" t="str">
        <f t="shared" si="30"/>
        <v/>
      </c>
      <c r="G380" s="76"/>
      <c r="H380" s="76"/>
      <c r="I380" s="76"/>
      <c r="J380" s="44"/>
      <c r="K380" t="str">
        <f>IF(E380="","",'OPĆI DIO'!$C$1)</f>
        <v/>
      </c>
      <c r="L380" t="str">
        <f t="shared" si="31"/>
        <v/>
      </c>
      <c r="M380" t="str">
        <f t="shared" si="32"/>
        <v/>
      </c>
    </row>
    <row r="381" spans="1:13">
      <c r="A381" s="37" t="str">
        <f>IF(E381="","",VLOOKUP('OPĆI DIO'!$C$1,'OPĆI DIO'!$N$4:$W$137,10,FALSE))</f>
        <v/>
      </c>
      <c r="B381" s="37" t="str">
        <f>IF(E381="","",VLOOKUP('OPĆI DIO'!$C$1,'OPĆI DIO'!$N$4:$W$137,9,FALSE))</f>
        <v/>
      </c>
      <c r="C381" s="78" t="str">
        <f t="shared" si="28"/>
        <v/>
      </c>
      <c r="D381" s="36" t="str">
        <f t="shared" si="29"/>
        <v/>
      </c>
      <c r="E381" s="44"/>
      <c r="F381" s="81" t="str">
        <f t="shared" si="30"/>
        <v/>
      </c>
      <c r="G381" s="76"/>
      <c r="H381" s="76"/>
      <c r="I381" s="76"/>
      <c r="J381" s="44"/>
      <c r="K381" t="str">
        <f>IF(E381="","",'OPĆI DIO'!$C$1)</f>
        <v/>
      </c>
      <c r="L381" t="str">
        <f t="shared" si="31"/>
        <v/>
      </c>
      <c r="M381" t="str">
        <f t="shared" si="32"/>
        <v/>
      </c>
    </row>
    <row r="382" spans="1:13">
      <c r="A382" s="37" t="str">
        <f>IF(E382="","",VLOOKUP('OPĆI DIO'!$C$1,'OPĆI DIO'!$N$4:$W$137,10,FALSE))</f>
        <v/>
      </c>
      <c r="B382" s="37" t="str">
        <f>IF(E382="","",VLOOKUP('OPĆI DIO'!$C$1,'OPĆI DIO'!$N$4:$W$137,9,FALSE))</f>
        <v/>
      </c>
      <c r="C382" s="78" t="str">
        <f t="shared" si="28"/>
        <v/>
      </c>
      <c r="D382" s="36" t="str">
        <f t="shared" si="29"/>
        <v/>
      </c>
      <c r="E382" s="44"/>
      <c r="F382" s="81" t="str">
        <f t="shared" si="30"/>
        <v/>
      </c>
      <c r="G382" s="76"/>
      <c r="H382" s="76"/>
      <c r="I382" s="76"/>
      <c r="J382" s="44"/>
      <c r="K382" t="str">
        <f>IF(E382="","",'OPĆI DIO'!$C$1)</f>
        <v/>
      </c>
      <c r="L382" t="str">
        <f t="shared" si="31"/>
        <v/>
      </c>
      <c r="M382" t="str">
        <f t="shared" si="32"/>
        <v/>
      </c>
    </row>
    <row r="383" spans="1:13">
      <c r="A383" s="37" t="str">
        <f>IF(E383="","",VLOOKUP('OPĆI DIO'!$C$1,'OPĆI DIO'!$N$4:$W$137,10,FALSE))</f>
        <v/>
      </c>
      <c r="B383" s="37" t="str">
        <f>IF(E383="","",VLOOKUP('OPĆI DIO'!$C$1,'OPĆI DIO'!$N$4:$W$137,9,FALSE))</f>
        <v/>
      </c>
      <c r="C383" s="78" t="str">
        <f t="shared" si="28"/>
        <v/>
      </c>
      <c r="D383" s="36" t="str">
        <f t="shared" si="29"/>
        <v/>
      </c>
      <c r="E383" s="44"/>
      <c r="F383" s="81" t="str">
        <f t="shared" si="30"/>
        <v/>
      </c>
      <c r="G383" s="76"/>
      <c r="H383" s="76"/>
      <c r="I383" s="76"/>
      <c r="J383" s="44"/>
      <c r="K383" t="str">
        <f>IF(E383="","",'OPĆI DIO'!$C$1)</f>
        <v/>
      </c>
      <c r="L383" t="str">
        <f t="shared" si="31"/>
        <v/>
      </c>
      <c r="M383" t="str">
        <f t="shared" si="32"/>
        <v/>
      </c>
    </row>
    <row r="384" spans="1:13">
      <c r="A384" s="37" t="str">
        <f>IF(E384="","",VLOOKUP('OPĆI DIO'!$C$1,'OPĆI DIO'!$N$4:$W$137,10,FALSE))</f>
        <v/>
      </c>
      <c r="B384" s="37" t="str">
        <f>IF(E384="","",VLOOKUP('OPĆI DIO'!$C$1,'OPĆI DIO'!$N$4:$W$137,9,FALSE))</f>
        <v/>
      </c>
      <c r="C384" s="78" t="str">
        <f t="shared" si="28"/>
        <v/>
      </c>
      <c r="D384" s="36" t="str">
        <f t="shared" si="29"/>
        <v/>
      </c>
      <c r="E384" s="44"/>
      <c r="F384" s="81" t="str">
        <f t="shared" si="30"/>
        <v/>
      </c>
      <c r="G384" s="76"/>
      <c r="H384" s="76"/>
      <c r="I384" s="76"/>
      <c r="J384" s="44"/>
      <c r="K384" t="str">
        <f>IF(E384="","",'OPĆI DIO'!$C$1)</f>
        <v/>
      </c>
      <c r="L384" t="str">
        <f t="shared" si="31"/>
        <v/>
      </c>
      <c r="M384" t="str">
        <f t="shared" si="32"/>
        <v/>
      </c>
    </row>
    <row r="385" spans="1:13">
      <c r="A385" s="37" t="str">
        <f>IF(E385="","",VLOOKUP('OPĆI DIO'!$C$1,'OPĆI DIO'!$N$4:$W$137,10,FALSE))</f>
        <v/>
      </c>
      <c r="B385" s="37" t="str">
        <f>IF(E385="","",VLOOKUP('OPĆI DIO'!$C$1,'OPĆI DIO'!$N$4:$W$137,9,FALSE))</f>
        <v/>
      </c>
      <c r="C385" s="78" t="str">
        <f t="shared" si="28"/>
        <v/>
      </c>
      <c r="D385" s="36" t="str">
        <f t="shared" si="29"/>
        <v/>
      </c>
      <c r="E385" s="44"/>
      <c r="F385" s="81" t="str">
        <f t="shared" si="30"/>
        <v/>
      </c>
      <c r="G385" s="76"/>
      <c r="H385" s="76"/>
      <c r="I385" s="76"/>
      <c r="J385" s="44"/>
      <c r="K385" t="str">
        <f>IF(E385="","",'OPĆI DIO'!$C$1)</f>
        <v/>
      </c>
      <c r="L385" t="str">
        <f t="shared" si="31"/>
        <v/>
      </c>
      <c r="M385" t="str">
        <f t="shared" si="32"/>
        <v/>
      </c>
    </row>
    <row r="386" spans="1:13">
      <c r="A386" s="37" t="str">
        <f>IF(E386="","",VLOOKUP('OPĆI DIO'!$C$1,'OPĆI DIO'!$N$4:$W$137,10,FALSE))</f>
        <v/>
      </c>
      <c r="B386" s="37" t="str">
        <f>IF(E386="","",VLOOKUP('OPĆI DIO'!$C$1,'OPĆI DIO'!$N$4:$W$137,9,FALSE))</f>
        <v/>
      </c>
      <c r="C386" s="78" t="str">
        <f t="shared" si="28"/>
        <v/>
      </c>
      <c r="D386" s="36" t="str">
        <f t="shared" si="29"/>
        <v/>
      </c>
      <c r="E386" s="44"/>
      <c r="F386" s="81" t="str">
        <f t="shared" si="30"/>
        <v/>
      </c>
      <c r="G386" s="76"/>
      <c r="H386" s="76"/>
      <c r="I386" s="76"/>
      <c r="J386" s="44"/>
      <c r="K386" t="str">
        <f>IF(E386="","",'OPĆI DIO'!$C$1)</f>
        <v/>
      </c>
      <c r="L386" t="str">
        <f t="shared" si="31"/>
        <v/>
      </c>
      <c r="M386" t="str">
        <f t="shared" si="32"/>
        <v/>
      </c>
    </row>
    <row r="387" spans="1:13">
      <c r="A387" s="37" t="str">
        <f>IF(E387="","",VLOOKUP('OPĆI DIO'!$C$1,'OPĆI DIO'!$N$4:$W$137,10,FALSE))</f>
        <v/>
      </c>
      <c r="B387" s="37" t="str">
        <f>IF(E387="","",VLOOKUP('OPĆI DIO'!$C$1,'OPĆI DIO'!$N$4:$W$137,9,FALSE))</f>
        <v/>
      </c>
      <c r="C387" s="78" t="str">
        <f t="shared" ref="C387:C450" si="33">IFERROR(VLOOKUP(E387,$R$6:$U$113,3,FALSE),"")</f>
        <v/>
      </c>
      <c r="D387" s="36" t="str">
        <f t="shared" ref="D387:D450" si="34">IFERROR(VLOOKUP(E387,$R$6:$U$113,4,FALSE),"")</f>
        <v/>
      </c>
      <c r="E387" s="44"/>
      <c r="F387" s="81" t="str">
        <f t="shared" ref="F387:F450" si="35">IFERROR(VLOOKUP(E387,$R$6:$U$113,2,FALSE),"")</f>
        <v/>
      </c>
      <c r="G387" s="76"/>
      <c r="H387" s="76"/>
      <c r="I387" s="76"/>
      <c r="J387" s="44"/>
      <c r="K387" t="str">
        <f>IF(E387="","",'OPĆI DIO'!$C$1)</f>
        <v/>
      </c>
      <c r="L387" t="str">
        <f t="shared" si="31"/>
        <v/>
      </c>
      <c r="M387" t="str">
        <f t="shared" si="32"/>
        <v/>
      </c>
    </row>
    <row r="388" spans="1:13">
      <c r="A388" s="37" t="str">
        <f>IF(E388="","",VLOOKUP('OPĆI DIO'!$C$1,'OPĆI DIO'!$N$4:$W$137,10,FALSE))</f>
        <v/>
      </c>
      <c r="B388" s="37" t="str">
        <f>IF(E388="","",VLOOKUP('OPĆI DIO'!$C$1,'OPĆI DIO'!$N$4:$W$137,9,FALSE))</f>
        <v/>
      </c>
      <c r="C388" s="78" t="str">
        <f t="shared" si="33"/>
        <v/>
      </c>
      <c r="D388" s="36" t="str">
        <f t="shared" si="34"/>
        <v/>
      </c>
      <c r="E388" s="44"/>
      <c r="F388" s="81" t="str">
        <f t="shared" si="35"/>
        <v/>
      </c>
      <c r="G388" s="76"/>
      <c r="H388" s="76"/>
      <c r="I388" s="76"/>
      <c r="J388" s="44"/>
      <c r="K388" t="str">
        <f>IF(E388="","",'OPĆI DIO'!$C$1)</f>
        <v/>
      </c>
      <c r="L388" t="str">
        <f t="shared" ref="L388:L451" si="36">LEFT(E388,2)</f>
        <v/>
      </c>
      <c r="M388" t="str">
        <f t="shared" ref="M388:M451" si="37">LEFT(E388,3)</f>
        <v/>
      </c>
    </row>
    <row r="389" spans="1:13">
      <c r="A389" s="37" t="str">
        <f>IF(E389="","",VLOOKUP('OPĆI DIO'!$C$1,'OPĆI DIO'!$N$4:$W$137,10,FALSE))</f>
        <v/>
      </c>
      <c r="B389" s="37" t="str">
        <f>IF(E389="","",VLOOKUP('OPĆI DIO'!$C$1,'OPĆI DIO'!$N$4:$W$137,9,FALSE))</f>
        <v/>
      </c>
      <c r="C389" s="78" t="str">
        <f t="shared" si="33"/>
        <v/>
      </c>
      <c r="D389" s="36" t="str">
        <f t="shared" si="34"/>
        <v/>
      </c>
      <c r="E389" s="44"/>
      <c r="F389" s="81" t="str">
        <f t="shared" si="35"/>
        <v/>
      </c>
      <c r="G389" s="76"/>
      <c r="H389" s="76"/>
      <c r="I389" s="76"/>
      <c r="J389" s="44"/>
      <c r="K389" t="str">
        <f>IF(E389="","",'OPĆI DIO'!$C$1)</f>
        <v/>
      </c>
      <c r="L389" t="str">
        <f t="shared" si="36"/>
        <v/>
      </c>
      <c r="M389" t="str">
        <f t="shared" si="37"/>
        <v/>
      </c>
    </row>
    <row r="390" spans="1:13">
      <c r="A390" s="37" t="str">
        <f>IF(E390="","",VLOOKUP('OPĆI DIO'!$C$1,'OPĆI DIO'!$N$4:$W$137,10,FALSE))</f>
        <v/>
      </c>
      <c r="B390" s="37" t="str">
        <f>IF(E390="","",VLOOKUP('OPĆI DIO'!$C$1,'OPĆI DIO'!$N$4:$W$137,9,FALSE))</f>
        <v/>
      </c>
      <c r="C390" s="78" t="str">
        <f t="shared" si="33"/>
        <v/>
      </c>
      <c r="D390" s="36" t="str">
        <f t="shared" si="34"/>
        <v/>
      </c>
      <c r="E390" s="44"/>
      <c r="F390" s="81" t="str">
        <f t="shared" si="35"/>
        <v/>
      </c>
      <c r="G390" s="76"/>
      <c r="H390" s="76"/>
      <c r="I390" s="76"/>
      <c r="J390" s="44"/>
      <c r="K390" t="str">
        <f>IF(E390="","",'OPĆI DIO'!$C$1)</f>
        <v/>
      </c>
      <c r="L390" t="str">
        <f t="shared" si="36"/>
        <v/>
      </c>
      <c r="M390" t="str">
        <f t="shared" si="37"/>
        <v/>
      </c>
    </row>
    <row r="391" spans="1:13">
      <c r="A391" s="37" t="str">
        <f>IF(E391="","",VLOOKUP('OPĆI DIO'!$C$1,'OPĆI DIO'!$N$4:$W$137,10,FALSE))</f>
        <v/>
      </c>
      <c r="B391" s="37" t="str">
        <f>IF(E391="","",VLOOKUP('OPĆI DIO'!$C$1,'OPĆI DIO'!$N$4:$W$137,9,FALSE))</f>
        <v/>
      </c>
      <c r="C391" s="78" t="str">
        <f t="shared" si="33"/>
        <v/>
      </c>
      <c r="D391" s="36" t="str">
        <f t="shared" si="34"/>
        <v/>
      </c>
      <c r="E391" s="44"/>
      <c r="F391" s="81" t="str">
        <f t="shared" si="35"/>
        <v/>
      </c>
      <c r="G391" s="76"/>
      <c r="H391" s="76"/>
      <c r="I391" s="76"/>
      <c r="J391" s="44"/>
      <c r="K391" t="str">
        <f>IF(E391="","",'OPĆI DIO'!$C$1)</f>
        <v/>
      </c>
      <c r="L391" t="str">
        <f t="shared" si="36"/>
        <v/>
      </c>
      <c r="M391" t="str">
        <f t="shared" si="37"/>
        <v/>
      </c>
    </row>
    <row r="392" spans="1:13">
      <c r="A392" s="37" t="str">
        <f>IF(E392="","",VLOOKUP('OPĆI DIO'!$C$1,'OPĆI DIO'!$N$4:$W$137,10,FALSE))</f>
        <v/>
      </c>
      <c r="B392" s="37" t="str">
        <f>IF(E392="","",VLOOKUP('OPĆI DIO'!$C$1,'OPĆI DIO'!$N$4:$W$137,9,FALSE))</f>
        <v/>
      </c>
      <c r="C392" s="78" t="str">
        <f t="shared" si="33"/>
        <v/>
      </c>
      <c r="D392" s="36" t="str">
        <f t="shared" si="34"/>
        <v/>
      </c>
      <c r="E392" s="44"/>
      <c r="F392" s="81" t="str">
        <f t="shared" si="35"/>
        <v/>
      </c>
      <c r="G392" s="76"/>
      <c r="H392" s="76"/>
      <c r="I392" s="76"/>
      <c r="J392" s="44"/>
      <c r="K392" t="str">
        <f>IF(E392="","",'OPĆI DIO'!$C$1)</f>
        <v/>
      </c>
      <c r="L392" t="str">
        <f t="shared" si="36"/>
        <v/>
      </c>
      <c r="M392" t="str">
        <f t="shared" si="37"/>
        <v/>
      </c>
    </row>
    <row r="393" spans="1:13">
      <c r="A393" s="37" t="str">
        <f>IF(E393="","",VLOOKUP('OPĆI DIO'!$C$1,'OPĆI DIO'!$N$4:$W$137,10,FALSE))</f>
        <v/>
      </c>
      <c r="B393" s="37" t="str">
        <f>IF(E393="","",VLOOKUP('OPĆI DIO'!$C$1,'OPĆI DIO'!$N$4:$W$137,9,FALSE))</f>
        <v/>
      </c>
      <c r="C393" s="78" t="str">
        <f t="shared" si="33"/>
        <v/>
      </c>
      <c r="D393" s="36" t="str">
        <f t="shared" si="34"/>
        <v/>
      </c>
      <c r="E393" s="44"/>
      <c r="F393" s="81" t="str">
        <f t="shared" si="35"/>
        <v/>
      </c>
      <c r="G393" s="76"/>
      <c r="H393" s="76"/>
      <c r="I393" s="76"/>
      <c r="J393" s="44"/>
      <c r="K393" t="str">
        <f>IF(E393="","",'OPĆI DIO'!$C$1)</f>
        <v/>
      </c>
      <c r="L393" t="str">
        <f t="shared" si="36"/>
        <v/>
      </c>
      <c r="M393" t="str">
        <f t="shared" si="37"/>
        <v/>
      </c>
    </row>
    <row r="394" spans="1:13">
      <c r="A394" s="37" t="str">
        <f>IF(E394="","",VLOOKUP('OPĆI DIO'!$C$1,'OPĆI DIO'!$N$4:$W$137,10,FALSE))</f>
        <v/>
      </c>
      <c r="B394" s="37" t="str">
        <f>IF(E394="","",VLOOKUP('OPĆI DIO'!$C$1,'OPĆI DIO'!$N$4:$W$137,9,FALSE))</f>
        <v/>
      </c>
      <c r="C394" s="78" t="str">
        <f t="shared" si="33"/>
        <v/>
      </c>
      <c r="D394" s="36" t="str">
        <f t="shared" si="34"/>
        <v/>
      </c>
      <c r="E394" s="44"/>
      <c r="F394" s="81" t="str">
        <f t="shared" si="35"/>
        <v/>
      </c>
      <c r="G394" s="76"/>
      <c r="H394" s="76"/>
      <c r="I394" s="76"/>
      <c r="J394" s="44"/>
      <c r="K394" t="str">
        <f>IF(E394="","",'OPĆI DIO'!$C$1)</f>
        <v/>
      </c>
      <c r="L394" t="str">
        <f t="shared" si="36"/>
        <v/>
      </c>
      <c r="M394" t="str">
        <f t="shared" si="37"/>
        <v/>
      </c>
    </row>
    <row r="395" spans="1:13">
      <c r="A395" s="37" t="str">
        <f>IF(E395="","",VLOOKUP('OPĆI DIO'!$C$1,'OPĆI DIO'!$N$4:$W$137,10,FALSE))</f>
        <v/>
      </c>
      <c r="B395" s="37" t="str">
        <f>IF(E395="","",VLOOKUP('OPĆI DIO'!$C$1,'OPĆI DIO'!$N$4:$W$137,9,FALSE))</f>
        <v/>
      </c>
      <c r="C395" s="78" t="str">
        <f t="shared" si="33"/>
        <v/>
      </c>
      <c r="D395" s="36" t="str">
        <f t="shared" si="34"/>
        <v/>
      </c>
      <c r="E395" s="44"/>
      <c r="F395" s="81" t="str">
        <f t="shared" si="35"/>
        <v/>
      </c>
      <c r="G395" s="76"/>
      <c r="H395" s="76"/>
      <c r="I395" s="76"/>
      <c r="J395" s="44"/>
      <c r="K395" t="str">
        <f>IF(E395="","",'OPĆI DIO'!$C$1)</f>
        <v/>
      </c>
      <c r="L395" t="str">
        <f t="shared" si="36"/>
        <v/>
      </c>
      <c r="M395" t="str">
        <f t="shared" si="37"/>
        <v/>
      </c>
    </row>
    <row r="396" spans="1:13">
      <c r="A396" s="37" t="str">
        <f>IF(E396="","",VLOOKUP('OPĆI DIO'!$C$1,'OPĆI DIO'!$N$4:$W$137,10,FALSE))</f>
        <v/>
      </c>
      <c r="B396" s="37" t="str">
        <f>IF(E396="","",VLOOKUP('OPĆI DIO'!$C$1,'OPĆI DIO'!$N$4:$W$137,9,FALSE))</f>
        <v/>
      </c>
      <c r="C396" s="78" t="str">
        <f t="shared" si="33"/>
        <v/>
      </c>
      <c r="D396" s="36" t="str">
        <f t="shared" si="34"/>
        <v/>
      </c>
      <c r="E396" s="44"/>
      <c r="F396" s="81" t="str">
        <f t="shared" si="35"/>
        <v/>
      </c>
      <c r="G396" s="76"/>
      <c r="H396" s="76"/>
      <c r="I396" s="76"/>
      <c r="J396" s="44"/>
      <c r="K396" t="str">
        <f>IF(E396="","",'OPĆI DIO'!$C$1)</f>
        <v/>
      </c>
      <c r="L396" t="str">
        <f t="shared" si="36"/>
        <v/>
      </c>
      <c r="M396" t="str">
        <f t="shared" si="37"/>
        <v/>
      </c>
    </row>
    <row r="397" spans="1:13">
      <c r="A397" s="37" t="str">
        <f>IF(E397="","",VLOOKUP('OPĆI DIO'!$C$1,'OPĆI DIO'!$N$4:$W$137,10,FALSE))</f>
        <v/>
      </c>
      <c r="B397" s="37" t="str">
        <f>IF(E397="","",VLOOKUP('OPĆI DIO'!$C$1,'OPĆI DIO'!$N$4:$W$137,9,FALSE))</f>
        <v/>
      </c>
      <c r="C397" s="78" t="str">
        <f t="shared" si="33"/>
        <v/>
      </c>
      <c r="D397" s="36" t="str">
        <f t="shared" si="34"/>
        <v/>
      </c>
      <c r="E397" s="44"/>
      <c r="F397" s="81" t="str">
        <f t="shared" si="35"/>
        <v/>
      </c>
      <c r="G397" s="76"/>
      <c r="H397" s="76"/>
      <c r="I397" s="76"/>
      <c r="J397" s="44"/>
      <c r="K397" t="str">
        <f>IF(E397="","",'OPĆI DIO'!$C$1)</f>
        <v/>
      </c>
      <c r="L397" t="str">
        <f t="shared" si="36"/>
        <v/>
      </c>
      <c r="M397" t="str">
        <f t="shared" si="37"/>
        <v/>
      </c>
    </row>
    <row r="398" spans="1:13">
      <c r="A398" s="37" t="str">
        <f>IF(E398="","",VLOOKUP('OPĆI DIO'!$C$1,'OPĆI DIO'!$N$4:$W$137,10,FALSE))</f>
        <v/>
      </c>
      <c r="B398" s="37" t="str">
        <f>IF(E398="","",VLOOKUP('OPĆI DIO'!$C$1,'OPĆI DIO'!$N$4:$W$137,9,FALSE))</f>
        <v/>
      </c>
      <c r="C398" s="78" t="str">
        <f t="shared" si="33"/>
        <v/>
      </c>
      <c r="D398" s="36" t="str">
        <f t="shared" si="34"/>
        <v/>
      </c>
      <c r="E398" s="44"/>
      <c r="F398" s="81" t="str">
        <f t="shared" si="35"/>
        <v/>
      </c>
      <c r="G398" s="76"/>
      <c r="H398" s="76"/>
      <c r="I398" s="76"/>
      <c r="J398" s="44"/>
      <c r="K398" t="str">
        <f>IF(E398="","",'OPĆI DIO'!$C$1)</f>
        <v/>
      </c>
      <c r="L398" t="str">
        <f t="shared" si="36"/>
        <v/>
      </c>
      <c r="M398" t="str">
        <f t="shared" si="37"/>
        <v/>
      </c>
    </row>
    <row r="399" spans="1:13">
      <c r="A399" s="37" t="str">
        <f>IF(E399="","",VLOOKUP('OPĆI DIO'!$C$1,'OPĆI DIO'!$N$4:$W$137,10,FALSE))</f>
        <v/>
      </c>
      <c r="B399" s="37" t="str">
        <f>IF(E399="","",VLOOKUP('OPĆI DIO'!$C$1,'OPĆI DIO'!$N$4:$W$137,9,FALSE))</f>
        <v/>
      </c>
      <c r="C399" s="78" t="str">
        <f t="shared" si="33"/>
        <v/>
      </c>
      <c r="D399" s="36" t="str">
        <f t="shared" si="34"/>
        <v/>
      </c>
      <c r="E399" s="44"/>
      <c r="F399" s="81" t="str">
        <f t="shared" si="35"/>
        <v/>
      </c>
      <c r="G399" s="76"/>
      <c r="H399" s="76"/>
      <c r="I399" s="76"/>
      <c r="J399" s="44"/>
      <c r="K399" t="str">
        <f>IF(E399="","",'OPĆI DIO'!$C$1)</f>
        <v/>
      </c>
      <c r="L399" t="str">
        <f t="shared" si="36"/>
        <v/>
      </c>
      <c r="M399" t="str">
        <f t="shared" si="37"/>
        <v/>
      </c>
    </row>
    <row r="400" spans="1:13">
      <c r="A400" s="37" t="str">
        <f>IF(E400="","",VLOOKUP('OPĆI DIO'!$C$1,'OPĆI DIO'!$N$4:$W$137,10,FALSE))</f>
        <v/>
      </c>
      <c r="B400" s="37" t="str">
        <f>IF(E400="","",VLOOKUP('OPĆI DIO'!$C$1,'OPĆI DIO'!$N$4:$W$137,9,FALSE))</f>
        <v/>
      </c>
      <c r="C400" s="78" t="str">
        <f t="shared" si="33"/>
        <v/>
      </c>
      <c r="D400" s="36" t="str">
        <f t="shared" si="34"/>
        <v/>
      </c>
      <c r="E400" s="44"/>
      <c r="F400" s="81" t="str">
        <f t="shared" si="35"/>
        <v/>
      </c>
      <c r="G400" s="76"/>
      <c r="H400" s="76"/>
      <c r="I400" s="76"/>
      <c r="J400" s="44"/>
      <c r="K400" t="str">
        <f>IF(E400="","",'OPĆI DIO'!$C$1)</f>
        <v/>
      </c>
      <c r="L400" t="str">
        <f t="shared" si="36"/>
        <v/>
      </c>
      <c r="M400" t="str">
        <f t="shared" si="37"/>
        <v/>
      </c>
    </row>
    <row r="401" spans="1:13">
      <c r="A401" s="37" t="str">
        <f>IF(E401="","",VLOOKUP('OPĆI DIO'!$C$1,'OPĆI DIO'!$N$4:$W$137,10,FALSE))</f>
        <v/>
      </c>
      <c r="B401" s="37" t="str">
        <f>IF(E401="","",VLOOKUP('OPĆI DIO'!$C$1,'OPĆI DIO'!$N$4:$W$137,9,FALSE))</f>
        <v/>
      </c>
      <c r="C401" s="78" t="str">
        <f t="shared" si="33"/>
        <v/>
      </c>
      <c r="D401" s="36" t="str">
        <f t="shared" si="34"/>
        <v/>
      </c>
      <c r="E401" s="44"/>
      <c r="F401" s="81" t="str">
        <f t="shared" si="35"/>
        <v/>
      </c>
      <c r="G401" s="76"/>
      <c r="H401" s="76"/>
      <c r="I401" s="76"/>
      <c r="J401" s="44"/>
      <c r="K401" t="str">
        <f>IF(E401="","",'OPĆI DIO'!$C$1)</f>
        <v/>
      </c>
      <c r="L401" t="str">
        <f t="shared" si="36"/>
        <v/>
      </c>
      <c r="M401" t="str">
        <f t="shared" si="37"/>
        <v/>
      </c>
    </row>
    <row r="402" spans="1:13">
      <c r="A402" s="37" t="str">
        <f>IF(E402="","",VLOOKUP('OPĆI DIO'!$C$1,'OPĆI DIO'!$N$4:$W$137,10,FALSE))</f>
        <v/>
      </c>
      <c r="B402" s="37" t="str">
        <f>IF(E402="","",VLOOKUP('OPĆI DIO'!$C$1,'OPĆI DIO'!$N$4:$W$137,9,FALSE))</f>
        <v/>
      </c>
      <c r="C402" s="78" t="str">
        <f t="shared" si="33"/>
        <v/>
      </c>
      <c r="D402" s="36" t="str">
        <f t="shared" si="34"/>
        <v/>
      </c>
      <c r="E402" s="44"/>
      <c r="F402" s="81" t="str">
        <f t="shared" si="35"/>
        <v/>
      </c>
      <c r="G402" s="76"/>
      <c r="H402" s="76"/>
      <c r="I402" s="76"/>
      <c r="J402" s="44"/>
      <c r="K402" t="str">
        <f>IF(E402="","",'OPĆI DIO'!$C$1)</f>
        <v/>
      </c>
      <c r="L402" t="str">
        <f t="shared" si="36"/>
        <v/>
      </c>
      <c r="M402" t="str">
        <f t="shared" si="37"/>
        <v/>
      </c>
    </row>
    <row r="403" spans="1:13">
      <c r="A403" s="37" t="str">
        <f>IF(E403="","",VLOOKUP('OPĆI DIO'!$C$1,'OPĆI DIO'!$N$4:$W$137,10,FALSE))</f>
        <v/>
      </c>
      <c r="B403" s="37" t="str">
        <f>IF(E403="","",VLOOKUP('OPĆI DIO'!$C$1,'OPĆI DIO'!$N$4:$W$137,9,FALSE))</f>
        <v/>
      </c>
      <c r="C403" s="78" t="str">
        <f t="shared" si="33"/>
        <v/>
      </c>
      <c r="D403" s="36" t="str">
        <f t="shared" si="34"/>
        <v/>
      </c>
      <c r="E403" s="44"/>
      <c r="F403" s="81" t="str">
        <f t="shared" si="35"/>
        <v/>
      </c>
      <c r="G403" s="76"/>
      <c r="H403" s="76"/>
      <c r="I403" s="76"/>
      <c r="J403" s="44"/>
      <c r="K403" t="str">
        <f>IF(E403="","",'OPĆI DIO'!$C$1)</f>
        <v/>
      </c>
      <c r="L403" t="str">
        <f t="shared" si="36"/>
        <v/>
      </c>
      <c r="M403" t="str">
        <f t="shared" si="37"/>
        <v/>
      </c>
    </row>
    <row r="404" spans="1:13">
      <c r="A404" s="37" t="str">
        <f>IF(E404="","",VLOOKUP('OPĆI DIO'!$C$1,'OPĆI DIO'!$N$4:$W$137,10,FALSE))</f>
        <v/>
      </c>
      <c r="B404" s="37" t="str">
        <f>IF(E404="","",VLOOKUP('OPĆI DIO'!$C$1,'OPĆI DIO'!$N$4:$W$137,9,FALSE))</f>
        <v/>
      </c>
      <c r="C404" s="78" t="str">
        <f t="shared" si="33"/>
        <v/>
      </c>
      <c r="D404" s="36" t="str">
        <f t="shared" si="34"/>
        <v/>
      </c>
      <c r="E404" s="44"/>
      <c r="F404" s="81" t="str">
        <f t="shared" si="35"/>
        <v/>
      </c>
      <c r="G404" s="76"/>
      <c r="H404" s="76"/>
      <c r="I404" s="76"/>
      <c r="J404" s="44"/>
      <c r="K404" t="str">
        <f>IF(E404="","",'OPĆI DIO'!$C$1)</f>
        <v/>
      </c>
      <c r="L404" t="str">
        <f t="shared" si="36"/>
        <v/>
      </c>
      <c r="M404" t="str">
        <f t="shared" si="37"/>
        <v/>
      </c>
    </row>
    <row r="405" spans="1:13">
      <c r="A405" s="37" t="str">
        <f>IF(E405="","",VLOOKUP('OPĆI DIO'!$C$1,'OPĆI DIO'!$N$4:$W$137,10,FALSE))</f>
        <v/>
      </c>
      <c r="B405" s="37" t="str">
        <f>IF(E405="","",VLOOKUP('OPĆI DIO'!$C$1,'OPĆI DIO'!$N$4:$W$137,9,FALSE))</f>
        <v/>
      </c>
      <c r="C405" s="78" t="str">
        <f t="shared" si="33"/>
        <v/>
      </c>
      <c r="D405" s="36" t="str">
        <f t="shared" si="34"/>
        <v/>
      </c>
      <c r="E405" s="44"/>
      <c r="F405" s="81" t="str">
        <f t="shared" si="35"/>
        <v/>
      </c>
      <c r="G405" s="76"/>
      <c r="H405" s="76"/>
      <c r="I405" s="76"/>
      <c r="J405" s="44"/>
      <c r="K405" t="str">
        <f>IF(E405="","",'OPĆI DIO'!$C$1)</f>
        <v/>
      </c>
      <c r="L405" t="str">
        <f t="shared" si="36"/>
        <v/>
      </c>
      <c r="M405" t="str">
        <f t="shared" si="37"/>
        <v/>
      </c>
    </row>
    <row r="406" spans="1:13">
      <c r="A406" s="37" t="str">
        <f>IF(E406="","",VLOOKUP('OPĆI DIO'!$C$1,'OPĆI DIO'!$N$4:$W$137,10,FALSE))</f>
        <v/>
      </c>
      <c r="B406" s="37" t="str">
        <f>IF(E406="","",VLOOKUP('OPĆI DIO'!$C$1,'OPĆI DIO'!$N$4:$W$137,9,FALSE))</f>
        <v/>
      </c>
      <c r="C406" s="78" t="str">
        <f t="shared" si="33"/>
        <v/>
      </c>
      <c r="D406" s="36" t="str">
        <f t="shared" si="34"/>
        <v/>
      </c>
      <c r="E406" s="44"/>
      <c r="F406" s="81" t="str">
        <f t="shared" si="35"/>
        <v/>
      </c>
      <c r="G406" s="76"/>
      <c r="H406" s="76"/>
      <c r="I406" s="76"/>
      <c r="J406" s="44"/>
      <c r="K406" t="str">
        <f>IF(E406="","",'OPĆI DIO'!$C$1)</f>
        <v/>
      </c>
      <c r="L406" t="str">
        <f t="shared" si="36"/>
        <v/>
      </c>
      <c r="M406" t="str">
        <f t="shared" si="37"/>
        <v/>
      </c>
    </row>
    <row r="407" spans="1:13">
      <c r="A407" s="37" t="str">
        <f>IF(E407="","",VLOOKUP('OPĆI DIO'!$C$1,'OPĆI DIO'!$N$4:$W$137,10,FALSE))</f>
        <v/>
      </c>
      <c r="B407" s="37" t="str">
        <f>IF(E407="","",VLOOKUP('OPĆI DIO'!$C$1,'OPĆI DIO'!$N$4:$W$137,9,FALSE))</f>
        <v/>
      </c>
      <c r="C407" s="78" t="str">
        <f t="shared" si="33"/>
        <v/>
      </c>
      <c r="D407" s="36" t="str">
        <f t="shared" si="34"/>
        <v/>
      </c>
      <c r="E407" s="44"/>
      <c r="F407" s="81" t="str">
        <f t="shared" si="35"/>
        <v/>
      </c>
      <c r="G407" s="76"/>
      <c r="H407" s="76"/>
      <c r="I407" s="76"/>
      <c r="J407" s="44"/>
      <c r="K407" t="str">
        <f>IF(E407="","",'OPĆI DIO'!$C$1)</f>
        <v/>
      </c>
      <c r="L407" t="str">
        <f t="shared" si="36"/>
        <v/>
      </c>
      <c r="M407" t="str">
        <f t="shared" si="37"/>
        <v/>
      </c>
    </row>
    <row r="408" spans="1:13">
      <c r="A408" s="37" t="str">
        <f>IF(E408="","",VLOOKUP('OPĆI DIO'!$C$1,'OPĆI DIO'!$N$4:$W$137,10,FALSE))</f>
        <v/>
      </c>
      <c r="B408" s="37" t="str">
        <f>IF(E408="","",VLOOKUP('OPĆI DIO'!$C$1,'OPĆI DIO'!$N$4:$W$137,9,FALSE))</f>
        <v/>
      </c>
      <c r="C408" s="78" t="str">
        <f t="shared" si="33"/>
        <v/>
      </c>
      <c r="D408" s="36" t="str">
        <f t="shared" si="34"/>
        <v/>
      </c>
      <c r="E408" s="44"/>
      <c r="F408" s="81" t="str">
        <f t="shared" si="35"/>
        <v/>
      </c>
      <c r="G408" s="76"/>
      <c r="H408" s="76"/>
      <c r="I408" s="76"/>
      <c r="J408" s="44"/>
      <c r="K408" t="str">
        <f>IF(E408="","",'OPĆI DIO'!$C$1)</f>
        <v/>
      </c>
      <c r="L408" t="str">
        <f t="shared" si="36"/>
        <v/>
      </c>
      <c r="M408" t="str">
        <f t="shared" si="37"/>
        <v/>
      </c>
    </row>
    <row r="409" spans="1:13">
      <c r="A409" s="37" t="str">
        <f>IF(E409="","",VLOOKUP('OPĆI DIO'!$C$1,'OPĆI DIO'!$N$4:$W$137,10,FALSE))</f>
        <v/>
      </c>
      <c r="B409" s="37" t="str">
        <f>IF(E409="","",VLOOKUP('OPĆI DIO'!$C$1,'OPĆI DIO'!$N$4:$W$137,9,FALSE))</f>
        <v/>
      </c>
      <c r="C409" s="78" t="str">
        <f t="shared" si="33"/>
        <v/>
      </c>
      <c r="D409" s="36" t="str">
        <f t="shared" si="34"/>
        <v/>
      </c>
      <c r="E409" s="44"/>
      <c r="F409" s="81" t="str">
        <f t="shared" si="35"/>
        <v/>
      </c>
      <c r="G409" s="76"/>
      <c r="H409" s="76"/>
      <c r="I409" s="76"/>
      <c r="J409" s="44"/>
      <c r="K409" t="str">
        <f>IF(E409="","",'OPĆI DIO'!$C$1)</f>
        <v/>
      </c>
      <c r="L409" t="str">
        <f t="shared" si="36"/>
        <v/>
      </c>
      <c r="M409" t="str">
        <f t="shared" si="37"/>
        <v/>
      </c>
    </row>
    <row r="410" spans="1:13">
      <c r="A410" s="37" t="str">
        <f>IF(E410="","",VLOOKUP('OPĆI DIO'!$C$1,'OPĆI DIO'!$N$4:$W$137,10,FALSE))</f>
        <v/>
      </c>
      <c r="B410" s="37" t="str">
        <f>IF(E410="","",VLOOKUP('OPĆI DIO'!$C$1,'OPĆI DIO'!$N$4:$W$137,9,FALSE))</f>
        <v/>
      </c>
      <c r="C410" s="78" t="str">
        <f t="shared" si="33"/>
        <v/>
      </c>
      <c r="D410" s="36" t="str">
        <f t="shared" si="34"/>
        <v/>
      </c>
      <c r="E410" s="44"/>
      <c r="F410" s="81" t="str">
        <f t="shared" si="35"/>
        <v/>
      </c>
      <c r="G410" s="76"/>
      <c r="H410" s="76"/>
      <c r="I410" s="76"/>
      <c r="J410" s="44"/>
      <c r="K410" t="str">
        <f>IF(E410="","",'OPĆI DIO'!$C$1)</f>
        <v/>
      </c>
      <c r="L410" t="str">
        <f t="shared" si="36"/>
        <v/>
      </c>
      <c r="M410" t="str">
        <f t="shared" si="37"/>
        <v/>
      </c>
    </row>
    <row r="411" spans="1:13">
      <c r="A411" s="37" t="str">
        <f>IF(E411="","",VLOOKUP('OPĆI DIO'!$C$1,'OPĆI DIO'!$N$4:$W$137,10,FALSE))</f>
        <v/>
      </c>
      <c r="B411" s="37" t="str">
        <f>IF(E411="","",VLOOKUP('OPĆI DIO'!$C$1,'OPĆI DIO'!$N$4:$W$137,9,FALSE))</f>
        <v/>
      </c>
      <c r="C411" s="78" t="str">
        <f t="shared" si="33"/>
        <v/>
      </c>
      <c r="D411" s="36" t="str">
        <f t="shared" si="34"/>
        <v/>
      </c>
      <c r="E411" s="44"/>
      <c r="F411" s="81" t="str">
        <f t="shared" si="35"/>
        <v/>
      </c>
      <c r="G411" s="76"/>
      <c r="H411" s="76"/>
      <c r="I411" s="76"/>
      <c r="J411" s="44"/>
      <c r="K411" t="str">
        <f>IF(E411="","",'OPĆI DIO'!$C$1)</f>
        <v/>
      </c>
      <c r="L411" t="str">
        <f t="shared" si="36"/>
        <v/>
      </c>
      <c r="M411" t="str">
        <f t="shared" si="37"/>
        <v/>
      </c>
    </row>
    <row r="412" spans="1:13">
      <c r="A412" s="37" t="str">
        <f>IF(E412="","",VLOOKUP('OPĆI DIO'!$C$1,'OPĆI DIO'!$N$4:$W$137,10,FALSE))</f>
        <v/>
      </c>
      <c r="B412" s="37" t="str">
        <f>IF(E412="","",VLOOKUP('OPĆI DIO'!$C$1,'OPĆI DIO'!$N$4:$W$137,9,FALSE))</f>
        <v/>
      </c>
      <c r="C412" s="78" t="str">
        <f t="shared" si="33"/>
        <v/>
      </c>
      <c r="D412" s="36" t="str">
        <f t="shared" si="34"/>
        <v/>
      </c>
      <c r="E412" s="44"/>
      <c r="F412" s="81" t="str">
        <f t="shared" si="35"/>
        <v/>
      </c>
      <c r="G412" s="76"/>
      <c r="H412" s="76"/>
      <c r="I412" s="76"/>
      <c r="J412" s="44"/>
      <c r="K412" t="str">
        <f>IF(E412="","",'OPĆI DIO'!$C$1)</f>
        <v/>
      </c>
      <c r="L412" t="str">
        <f t="shared" si="36"/>
        <v/>
      </c>
      <c r="M412" t="str">
        <f t="shared" si="37"/>
        <v/>
      </c>
    </row>
    <row r="413" spans="1:13">
      <c r="A413" s="37" t="str">
        <f>IF(E413="","",VLOOKUP('OPĆI DIO'!$C$1,'OPĆI DIO'!$N$4:$W$137,10,FALSE))</f>
        <v/>
      </c>
      <c r="B413" s="37" t="str">
        <f>IF(E413="","",VLOOKUP('OPĆI DIO'!$C$1,'OPĆI DIO'!$N$4:$W$137,9,FALSE))</f>
        <v/>
      </c>
      <c r="C413" s="78" t="str">
        <f t="shared" si="33"/>
        <v/>
      </c>
      <c r="D413" s="36" t="str">
        <f t="shared" si="34"/>
        <v/>
      </c>
      <c r="E413" s="44"/>
      <c r="F413" s="81" t="str">
        <f t="shared" si="35"/>
        <v/>
      </c>
      <c r="G413" s="76"/>
      <c r="H413" s="76"/>
      <c r="I413" s="76"/>
      <c r="J413" s="44"/>
      <c r="K413" t="str">
        <f>IF(E413="","",'OPĆI DIO'!$C$1)</f>
        <v/>
      </c>
      <c r="L413" t="str">
        <f t="shared" si="36"/>
        <v/>
      </c>
      <c r="M413" t="str">
        <f t="shared" si="37"/>
        <v/>
      </c>
    </row>
    <row r="414" spans="1:13">
      <c r="A414" s="37" t="str">
        <f>IF(E414="","",VLOOKUP('OPĆI DIO'!$C$1,'OPĆI DIO'!$N$4:$W$137,10,FALSE))</f>
        <v/>
      </c>
      <c r="B414" s="37" t="str">
        <f>IF(E414="","",VLOOKUP('OPĆI DIO'!$C$1,'OPĆI DIO'!$N$4:$W$137,9,FALSE))</f>
        <v/>
      </c>
      <c r="C414" s="78" t="str">
        <f t="shared" si="33"/>
        <v/>
      </c>
      <c r="D414" s="36" t="str">
        <f t="shared" si="34"/>
        <v/>
      </c>
      <c r="E414" s="44"/>
      <c r="F414" s="81" t="str">
        <f t="shared" si="35"/>
        <v/>
      </c>
      <c r="G414" s="76"/>
      <c r="H414" s="76"/>
      <c r="I414" s="76"/>
      <c r="J414" s="44"/>
      <c r="K414" t="str">
        <f>IF(E414="","",'OPĆI DIO'!$C$1)</f>
        <v/>
      </c>
      <c r="L414" t="str">
        <f t="shared" si="36"/>
        <v/>
      </c>
      <c r="M414" t="str">
        <f t="shared" si="37"/>
        <v/>
      </c>
    </row>
    <row r="415" spans="1:13">
      <c r="A415" s="37" t="str">
        <f>IF(E415="","",VLOOKUP('OPĆI DIO'!$C$1,'OPĆI DIO'!$N$4:$W$137,10,FALSE))</f>
        <v/>
      </c>
      <c r="B415" s="37" t="str">
        <f>IF(E415="","",VLOOKUP('OPĆI DIO'!$C$1,'OPĆI DIO'!$N$4:$W$137,9,FALSE))</f>
        <v/>
      </c>
      <c r="C415" s="78" t="str">
        <f t="shared" si="33"/>
        <v/>
      </c>
      <c r="D415" s="36" t="str">
        <f t="shared" si="34"/>
        <v/>
      </c>
      <c r="E415" s="44"/>
      <c r="F415" s="81" t="str">
        <f t="shared" si="35"/>
        <v/>
      </c>
      <c r="G415" s="76"/>
      <c r="H415" s="76"/>
      <c r="I415" s="76"/>
      <c r="J415" s="44"/>
      <c r="K415" t="str">
        <f>IF(E415="","",'OPĆI DIO'!$C$1)</f>
        <v/>
      </c>
      <c r="L415" t="str">
        <f t="shared" si="36"/>
        <v/>
      </c>
      <c r="M415" t="str">
        <f t="shared" si="37"/>
        <v/>
      </c>
    </row>
    <row r="416" spans="1:13">
      <c r="A416" s="37" t="str">
        <f>IF(E416="","",VLOOKUP('OPĆI DIO'!$C$1,'OPĆI DIO'!$N$4:$W$137,10,FALSE))</f>
        <v/>
      </c>
      <c r="B416" s="37" t="str">
        <f>IF(E416="","",VLOOKUP('OPĆI DIO'!$C$1,'OPĆI DIO'!$N$4:$W$137,9,FALSE))</f>
        <v/>
      </c>
      <c r="C416" s="78" t="str">
        <f t="shared" si="33"/>
        <v/>
      </c>
      <c r="D416" s="36" t="str">
        <f t="shared" si="34"/>
        <v/>
      </c>
      <c r="E416" s="44"/>
      <c r="F416" s="81" t="str">
        <f t="shared" si="35"/>
        <v/>
      </c>
      <c r="G416" s="76"/>
      <c r="H416" s="76"/>
      <c r="I416" s="76"/>
      <c r="J416" s="44"/>
      <c r="K416" t="str">
        <f>IF(E416="","",'OPĆI DIO'!$C$1)</f>
        <v/>
      </c>
      <c r="L416" t="str">
        <f t="shared" si="36"/>
        <v/>
      </c>
      <c r="M416" t="str">
        <f t="shared" si="37"/>
        <v/>
      </c>
    </row>
    <row r="417" spans="1:13">
      <c r="A417" s="37" t="str">
        <f>IF(E417="","",VLOOKUP('OPĆI DIO'!$C$1,'OPĆI DIO'!$N$4:$W$137,10,FALSE))</f>
        <v/>
      </c>
      <c r="B417" s="37" t="str">
        <f>IF(E417="","",VLOOKUP('OPĆI DIO'!$C$1,'OPĆI DIO'!$N$4:$W$137,9,FALSE))</f>
        <v/>
      </c>
      <c r="C417" s="78" t="str">
        <f t="shared" si="33"/>
        <v/>
      </c>
      <c r="D417" s="36" t="str">
        <f t="shared" si="34"/>
        <v/>
      </c>
      <c r="E417" s="44"/>
      <c r="F417" s="81" t="str">
        <f t="shared" si="35"/>
        <v/>
      </c>
      <c r="G417" s="76"/>
      <c r="H417" s="76"/>
      <c r="I417" s="76"/>
      <c r="J417" s="44"/>
      <c r="K417" t="str">
        <f>IF(E417="","",'OPĆI DIO'!$C$1)</f>
        <v/>
      </c>
      <c r="L417" t="str">
        <f t="shared" si="36"/>
        <v/>
      </c>
      <c r="M417" t="str">
        <f t="shared" si="37"/>
        <v/>
      </c>
    </row>
    <row r="418" spans="1:13">
      <c r="A418" s="37" t="str">
        <f>IF(E418="","",VLOOKUP('OPĆI DIO'!$C$1,'OPĆI DIO'!$N$4:$W$137,10,FALSE))</f>
        <v/>
      </c>
      <c r="B418" s="37" t="str">
        <f>IF(E418="","",VLOOKUP('OPĆI DIO'!$C$1,'OPĆI DIO'!$N$4:$W$137,9,FALSE))</f>
        <v/>
      </c>
      <c r="C418" s="78" t="str">
        <f t="shared" si="33"/>
        <v/>
      </c>
      <c r="D418" s="36" t="str">
        <f t="shared" si="34"/>
        <v/>
      </c>
      <c r="E418" s="44"/>
      <c r="F418" s="81" t="str">
        <f t="shared" si="35"/>
        <v/>
      </c>
      <c r="G418" s="76"/>
      <c r="H418" s="76"/>
      <c r="I418" s="76"/>
      <c r="J418" s="44"/>
      <c r="K418" t="str">
        <f>IF(E418="","",'OPĆI DIO'!$C$1)</f>
        <v/>
      </c>
      <c r="L418" t="str">
        <f t="shared" si="36"/>
        <v/>
      </c>
      <c r="M418" t="str">
        <f t="shared" si="37"/>
        <v/>
      </c>
    </row>
    <row r="419" spans="1:13">
      <c r="A419" s="37" t="str">
        <f>IF(E419="","",VLOOKUP('OPĆI DIO'!$C$1,'OPĆI DIO'!$N$4:$W$137,10,FALSE))</f>
        <v/>
      </c>
      <c r="B419" s="37" t="str">
        <f>IF(E419="","",VLOOKUP('OPĆI DIO'!$C$1,'OPĆI DIO'!$N$4:$W$137,9,FALSE))</f>
        <v/>
      </c>
      <c r="C419" s="78" t="str">
        <f t="shared" si="33"/>
        <v/>
      </c>
      <c r="D419" s="36" t="str">
        <f t="shared" si="34"/>
        <v/>
      </c>
      <c r="E419" s="44"/>
      <c r="F419" s="81" t="str">
        <f t="shared" si="35"/>
        <v/>
      </c>
      <c r="G419" s="76"/>
      <c r="H419" s="76"/>
      <c r="I419" s="76"/>
      <c r="J419" s="44"/>
      <c r="K419" t="str">
        <f>IF(E419="","",'OPĆI DIO'!$C$1)</f>
        <v/>
      </c>
      <c r="L419" t="str">
        <f t="shared" si="36"/>
        <v/>
      </c>
      <c r="M419" t="str">
        <f t="shared" si="37"/>
        <v/>
      </c>
    </row>
    <row r="420" spans="1:13">
      <c r="A420" s="37" t="str">
        <f>IF(E420="","",VLOOKUP('OPĆI DIO'!$C$1,'OPĆI DIO'!$N$4:$W$137,10,FALSE))</f>
        <v/>
      </c>
      <c r="B420" s="37" t="str">
        <f>IF(E420="","",VLOOKUP('OPĆI DIO'!$C$1,'OPĆI DIO'!$N$4:$W$137,9,FALSE))</f>
        <v/>
      </c>
      <c r="C420" s="78" t="str">
        <f t="shared" si="33"/>
        <v/>
      </c>
      <c r="D420" s="36" t="str">
        <f t="shared" si="34"/>
        <v/>
      </c>
      <c r="E420" s="44"/>
      <c r="F420" s="81" t="str">
        <f t="shared" si="35"/>
        <v/>
      </c>
      <c r="G420" s="76"/>
      <c r="H420" s="76"/>
      <c r="I420" s="76"/>
      <c r="J420" s="44"/>
      <c r="K420" t="str">
        <f>IF(E420="","",'OPĆI DIO'!$C$1)</f>
        <v/>
      </c>
      <c r="L420" t="str">
        <f t="shared" si="36"/>
        <v/>
      </c>
      <c r="M420" t="str">
        <f t="shared" si="37"/>
        <v/>
      </c>
    </row>
    <row r="421" spans="1:13">
      <c r="A421" s="37" t="str">
        <f>IF(E421="","",VLOOKUP('OPĆI DIO'!$C$1,'OPĆI DIO'!$N$4:$W$137,10,FALSE))</f>
        <v/>
      </c>
      <c r="B421" s="37" t="str">
        <f>IF(E421="","",VLOOKUP('OPĆI DIO'!$C$1,'OPĆI DIO'!$N$4:$W$137,9,FALSE))</f>
        <v/>
      </c>
      <c r="C421" s="78" t="str">
        <f t="shared" si="33"/>
        <v/>
      </c>
      <c r="D421" s="36" t="str">
        <f t="shared" si="34"/>
        <v/>
      </c>
      <c r="E421" s="44"/>
      <c r="F421" s="81" t="str">
        <f t="shared" si="35"/>
        <v/>
      </c>
      <c r="G421" s="76"/>
      <c r="H421" s="76"/>
      <c r="I421" s="76"/>
      <c r="J421" s="44"/>
      <c r="K421" t="str">
        <f>IF(E421="","",'OPĆI DIO'!$C$1)</f>
        <v/>
      </c>
      <c r="L421" t="str">
        <f t="shared" si="36"/>
        <v/>
      </c>
      <c r="M421" t="str">
        <f t="shared" si="37"/>
        <v/>
      </c>
    </row>
    <row r="422" spans="1:13">
      <c r="A422" s="37" t="str">
        <f>IF(E422="","",VLOOKUP('OPĆI DIO'!$C$1,'OPĆI DIO'!$N$4:$W$137,10,FALSE))</f>
        <v/>
      </c>
      <c r="B422" s="37" t="str">
        <f>IF(E422="","",VLOOKUP('OPĆI DIO'!$C$1,'OPĆI DIO'!$N$4:$W$137,9,FALSE))</f>
        <v/>
      </c>
      <c r="C422" s="78" t="str">
        <f t="shared" si="33"/>
        <v/>
      </c>
      <c r="D422" s="36" t="str">
        <f t="shared" si="34"/>
        <v/>
      </c>
      <c r="E422" s="44"/>
      <c r="F422" s="81" t="str">
        <f t="shared" si="35"/>
        <v/>
      </c>
      <c r="G422" s="76"/>
      <c r="H422" s="76"/>
      <c r="I422" s="76"/>
      <c r="J422" s="44"/>
      <c r="K422" t="str">
        <f>IF(E422="","",'OPĆI DIO'!$C$1)</f>
        <v/>
      </c>
      <c r="L422" t="str">
        <f t="shared" si="36"/>
        <v/>
      </c>
      <c r="M422" t="str">
        <f t="shared" si="37"/>
        <v/>
      </c>
    </row>
    <row r="423" spans="1:13">
      <c r="A423" s="37" t="str">
        <f>IF(E423="","",VLOOKUP('OPĆI DIO'!$C$1,'OPĆI DIO'!$N$4:$W$137,10,FALSE))</f>
        <v/>
      </c>
      <c r="B423" s="37" t="str">
        <f>IF(E423="","",VLOOKUP('OPĆI DIO'!$C$1,'OPĆI DIO'!$N$4:$W$137,9,FALSE))</f>
        <v/>
      </c>
      <c r="C423" s="78" t="str">
        <f t="shared" si="33"/>
        <v/>
      </c>
      <c r="D423" s="36" t="str">
        <f t="shared" si="34"/>
        <v/>
      </c>
      <c r="E423" s="44"/>
      <c r="F423" s="81" t="str">
        <f t="shared" si="35"/>
        <v/>
      </c>
      <c r="G423" s="76"/>
      <c r="H423" s="76"/>
      <c r="I423" s="76"/>
      <c r="J423" s="44"/>
      <c r="K423" t="str">
        <f>IF(E423="","",'OPĆI DIO'!$C$1)</f>
        <v/>
      </c>
      <c r="L423" t="str">
        <f t="shared" si="36"/>
        <v/>
      </c>
      <c r="M423" t="str">
        <f t="shared" si="37"/>
        <v/>
      </c>
    </row>
    <row r="424" spans="1:13">
      <c r="A424" s="37" t="str">
        <f>IF(E424="","",VLOOKUP('OPĆI DIO'!$C$1,'OPĆI DIO'!$N$4:$W$137,10,FALSE))</f>
        <v/>
      </c>
      <c r="B424" s="37" t="str">
        <f>IF(E424="","",VLOOKUP('OPĆI DIO'!$C$1,'OPĆI DIO'!$N$4:$W$137,9,FALSE))</f>
        <v/>
      </c>
      <c r="C424" s="78" t="str">
        <f t="shared" si="33"/>
        <v/>
      </c>
      <c r="D424" s="36" t="str">
        <f t="shared" si="34"/>
        <v/>
      </c>
      <c r="E424" s="44"/>
      <c r="F424" s="81" t="str">
        <f t="shared" si="35"/>
        <v/>
      </c>
      <c r="G424" s="76"/>
      <c r="H424" s="76"/>
      <c r="I424" s="76"/>
      <c r="J424" s="44"/>
      <c r="K424" t="str">
        <f>IF(E424="","",'OPĆI DIO'!$C$1)</f>
        <v/>
      </c>
      <c r="L424" t="str">
        <f t="shared" si="36"/>
        <v/>
      </c>
      <c r="M424" t="str">
        <f t="shared" si="37"/>
        <v/>
      </c>
    </row>
    <row r="425" spans="1:13">
      <c r="A425" s="37" t="str">
        <f>IF(E425="","",VLOOKUP('OPĆI DIO'!$C$1,'OPĆI DIO'!$N$4:$W$137,10,FALSE))</f>
        <v/>
      </c>
      <c r="B425" s="37" t="str">
        <f>IF(E425="","",VLOOKUP('OPĆI DIO'!$C$1,'OPĆI DIO'!$N$4:$W$137,9,FALSE))</f>
        <v/>
      </c>
      <c r="C425" s="78" t="str">
        <f t="shared" si="33"/>
        <v/>
      </c>
      <c r="D425" s="36" t="str">
        <f t="shared" si="34"/>
        <v/>
      </c>
      <c r="E425" s="44"/>
      <c r="F425" s="81" t="str">
        <f t="shared" si="35"/>
        <v/>
      </c>
      <c r="G425" s="76"/>
      <c r="H425" s="76"/>
      <c r="I425" s="76"/>
      <c r="J425" s="44"/>
      <c r="K425" t="str">
        <f>IF(E425="","",'OPĆI DIO'!$C$1)</f>
        <v/>
      </c>
      <c r="L425" t="str">
        <f t="shared" si="36"/>
        <v/>
      </c>
      <c r="M425" t="str">
        <f t="shared" si="37"/>
        <v/>
      </c>
    </row>
    <row r="426" spans="1:13">
      <c r="A426" s="37" t="str">
        <f>IF(E426="","",VLOOKUP('OPĆI DIO'!$C$1,'OPĆI DIO'!$N$4:$W$137,10,FALSE))</f>
        <v/>
      </c>
      <c r="B426" s="37" t="str">
        <f>IF(E426="","",VLOOKUP('OPĆI DIO'!$C$1,'OPĆI DIO'!$N$4:$W$137,9,FALSE))</f>
        <v/>
      </c>
      <c r="C426" s="78" t="str">
        <f t="shared" si="33"/>
        <v/>
      </c>
      <c r="D426" s="36" t="str">
        <f t="shared" si="34"/>
        <v/>
      </c>
      <c r="E426" s="44"/>
      <c r="F426" s="81" t="str">
        <f t="shared" si="35"/>
        <v/>
      </c>
      <c r="G426" s="76"/>
      <c r="H426" s="76"/>
      <c r="I426" s="76"/>
      <c r="J426" s="44"/>
      <c r="K426" t="str">
        <f>IF(E426="","",'OPĆI DIO'!$C$1)</f>
        <v/>
      </c>
      <c r="L426" t="str">
        <f t="shared" si="36"/>
        <v/>
      </c>
      <c r="M426" t="str">
        <f t="shared" si="37"/>
        <v/>
      </c>
    </row>
    <row r="427" spans="1:13">
      <c r="A427" s="37" t="str">
        <f>IF(E427="","",VLOOKUP('OPĆI DIO'!$C$1,'OPĆI DIO'!$N$4:$W$137,10,FALSE))</f>
        <v/>
      </c>
      <c r="B427" s="37" t="str">
        <f>IF(E427="","",VLOOKUP('OPĆI DIO'!$C$1,'OPĆI DIO'!$N$4:$W$137,9,FALSE))</f>
        <v/>
      </c>
      <c r="C427" s="78" t="str">
        <f t="shared" si="33"/>
        <v/>
      </c>
      <c r="D427" s="36" t="str">
        <f t="shared" si="34"/>
        <v/>
      </c>
      <c r="E427" s="44"/>
      <c r="F427" s="81" t="str">
        <f t="shared" si="35"/>
        <v/>
      </c>
      <c r="G427" s="76"/>
      <c r="H427" s="76"/>
      <c r="I427" s="76"/>
      <c r="J427" s="44"/>
      <c r="K427" t="str">
        <f>IF(E427="","",'OPĆI DIO'!$C$1)</f>
        <v/>
      </c>
      <c r="L427" t="str">
        <f t="shared" si="36"/>
        <v/>
      </c>
      <c r="M427" t="str">
        <f t="shared" si="37"/>
        <v/>
      </c>
    </row>
    <row r="428" spans="1:13">
      <c r="A428" s="37" t="str">
        <f>IF(E428="","",VLOOKUP('OPĆI DIO'!$C$1,'OPĆI DIO'!$N$4:$W$137,10,FALSE))</f>
        <v/>
      </c>
      <c r="B428" s="37" t="str">
        <f>IF(E428="","",VLOOKUP('OPĆI DIO'!$C$1,'OPĆI DIO'!$N$4:$W$137,9,FALSE))</f>
        <v/>
      </c>
      <c r="C428" s="78" t="str">
        <f t="shared" si="33"/>
        <v/>
      </c>
      <c r="D428" s="36" t="str">
        <f t="shared" si="34"/>
        <v/>
      </c>
      <c r="E428" s="44"/>
      <c r="F428" s="81" t="str">
        <f t="shared" si="35"/>
        <v/>
      </c>
      <c r="G428" s="76"/>
      <c r="H428" s="76"/>
      <c r="I428" s="76"/>
      <c r="J428" s="44"/>
      <c r="K428" t="str">
        <f>IF(E428="","",'OPĆI DIO'!$C$1)</f>
        <v/>
      </c>
      <c r="L428" t="str">
        <f t="shared" si="36"/>
        <v/>
      </c>
      <c r="M428" t="str">
        <f t="shared" si="37"/>
        <v/>
      </c>
    </row>
    <row r="429" spans="1:13">
      <c r="A429" s="37" t="str">
        <f>IF(E429="","",VLOOKUP('OPĆI DIO'!$C$1,'OPĆI DIO'!$N$4:$W$137,10,FALSE))</f>
        <v/>
      </c>
      <c r="B429" s="37" t="str">
        <f>IF(E429="","",VLOOKUP('OPĆI DIO'!$C$1,'OPĆI DIO'!$N$4:$W$137,9,FALSE))</f>
        <v/>
      </c>
      <c r="C429" s="78" t="str">
        <f t="shared" si="33"/>
        <v/>
      </c>
      <c r="D429" s="36" t="str">
        <f t="shared" si="34"/>
        <v/>
      </c>
      <c r="E429" s="44"/>
      <c r="F429" s="81" t="str">
        <f t="shared" si="35"/>
        <v/>
      </c>
      <c r="G429" s="76"/>
      <c r="H429" s="76"/>
      <c r="I429" s="76"/>
      <c r="J429" s="44"/>
      <c r="K429" t="str">
        <f>IF(E429="","",'OPĆI DIO'!$C$1)</f>
        <v/>
      </c>
      <c r="L429" t="str">
        <f t="shared" si="36"/>
        <v/>
      </c>
      <c r="M429" t="str">
        <f t="shared" si="37"/>
        <v/>
      </c>
    </row>
    <row r="430" spans="1:13">
      <c r="A430" s="37" t="str">
        <f>IF(E430="","",VLOOKUP('OPĆI DIO'!$C$1,'OPĆI DIO'!$N$4:$W$137,10,FALSE))</f>
        <v/>
      </c>
      <c r="B430" s="37" t="str">
        <f>IF(E430="","",VLOOKUP('OPĆI DIO'!$C$1,'OPĆI DIO'!$N$4:$W$137,9,FALSE))</f>
        <v/>
      </c>
      <c r="C430" s="78" t="str">
        <f t="shared" si="33"/>
        <v/>
      </c>
      <c r="D430" s="36" t="str">
        <f t="shared" si="34"/>
        <v/>
      </c>
      <c r="E430" s="44"/>
      <c r="F430" s="81" t="str">
        <f t="shared" si="35"/>
        <v/>
      </c>
      <c r="G430" s="76"/>
      <c r="H430" s="76"/>
      <c r="I430" s="76"/>
      <c r="J430" s="44"/>
      <c r="K430" t="str">
        <f>IF(E430="","",'OPĆI DIO'!$C$1)</f>
        <v/>
      </c>
      <c r="L430" t="str">
        <f t="shared" si="36"/>
        <v/>
      </c>
      <c r="M430" t="str">
        <f t="shared" si="37"/>
        <v/>
      </c>
    </row>
    <row r="431" spans="1:13">
      <c r="A431" s="37" t="str">
        <f>IF(E431="","",VLOOKUP('OPĆI DIO'!$C$1,'OPĆI DIO'!$N$4:$W$137,10,FALSE))</f>
        <v/>
      </c>
      <c r="B431" s="37" t="str">
        <f>IF(E431="","",VLOOKUP('OPĆI DIO'!$C$1,'OPĆI DIO'!$N$4:$W$137,9,FALSE))</f>
        <v/>
      </c>
      <c r="C431" s="78" t="str">
        <f t="shared" si="33"/>
        <v/>
      </c>
      <c r="D431" s="36" t="str">
        <f t="shared" si="34"/>
        <v/>
      </c>
      <c r="E431" s="44"/>
      <c r="F431" s="81" t="str">
        <f t="shared" si="35"/>
        <v/>
      </c>
      <c r="G431" s="76"/>
      <c r="H431" s="76"/>
      <c r="I431" s="76"/>
      <c r="J431" s="44"/>
      <c r="K431" t="str">
        <f>IF(E431="","",'OPĆI DIO'!$C$1)</f>
        <v/>
      </c>
      <c r="L431" t="str">
        <f t="shared" si="36"/>
        <v/>
      </c>
      <c r="M431" t="str">
        <f t="shared" si="37"/>
        <v/>
      </c>
    </row>
    <row r="432" spans="1:13">
      <c r="A432" s="37" t="str">
        <f>IF(E432="","",VLOOKUP('OPĆI DIO'!$C$1,'OPĆI DIO'!$N$4:$W$137,10,FALSE))</f>
        <v/>
      </c>
      <c r="B432" s="37" t="str">
        <f>IF(E432="","",VLOOKUP('OPĆI DIO'!$C$1,'OPĆI DIO'!$N$4:$W$137,9,FALSE))</f>
        <v/>
      </c>
      <c r="C432" s="78" t="str">
        <f t="shared" si="33"/>
        <v/>
      </c>
      <c r="D432" s="36" t="str">
        <f t="shared" si="34"/>
        <v/>
      </c>
      <c r="E432" s="44"/>
      <c r="F432" s="81" t="str">
        <f t="shared" si="35"/>
        <v/>
      </c>
      <c r="G432" s="76"/>
      <c r="H432" s="76"/>
      <c r="I432" s="76"/>
      <c r="J432" s="44"/>
      <c r="K432" t="str">
        <f>IF(E432="","",'OPĆI DIO'!$C$1)</f>
        <v/>
      </c>
      <c r="L432" t="str">
        <f t="shared" si="36"/>
        <v/>
      </c>
      <c r="M432" t="str">
        <f t="shared" si="37"/>
        <v/>
      </c>
    </row>
    <row r="433" spans="1:13">
      <c r="A433" s="37" t="str">
        <f>IF(E433="","",VLOOKUP('OPĆI DIO'!$C$1,'OPĆI DIO'!$N$4:$W$137,10,FALSE))</f>
        <v/>
      </c>
      <c r="B433" s="37" t="str">
        <f>IF(E433="","",VLOOKUP('OPĆI DIO'!$C$1,'OPĆI DIO'!$N$4:$W$137,9,FALSE))</f>
        <v/>
      </c>
      <c r="C433" s="78" t="str">
        <f t="shared" si="33"/>
        <v/>
      </c>
      <c r="D433" s="36" t="str">
        <f t="shared" si="34"/>
        <v/>
      </c>
      <c r="E433" s="44"/>
      <c r="F433" s="81" t="str">
        <f t="shared" si="35"/>
        <v/>
      </c>
      <c r="G433" s="76"/>
      <c r="H433" s="76"/>
      <c r="I433" s="76"/>
      <c r="J433" s="44"/>
      <c r="K433" t="str">
        <f>IF(E433="","",'OPĆI DIO'!$C$1)</f>
        <v/>
      </c>
      <c r="L433" t="str">
        <f t="shared" si="36"/>
        <v/>
      </c>
      <c r="M433" t="str">
        <f t="shared" si="37"/>
        <v/>
      </c>
    </row>
    <row r="434" spans="1:13">
      <c r="A434" s="37" t="str">
        <f>IF(E434="","",VLOOKUP('OPĆI DIO'!$C$1,'OPĆI DIO'!$N$4:$W$137,10,FALSE))</f>
        <v/>
      </c>
      <c r="B434" s="37" t="str">
        <f>IF(E434="","",VLOOKUP('OPĆI DIO'!$C$1,'OPĆI DIO'!$N$4:$W$137,9,FALSE))</f>
        <v/>
      </c>
      <c r="C434" s="78" t="str">
        <f t="shared" si="33"/>
        <v/>
      </c>
      <c r="D434" s="36" t="str">
        <f t="shared" si="34"/>
        <v/>
      </c>
      <c r="E434" s="44"/>
      <c r="F434" s="81" t="str">
        <f t="shared" si="35"/>
        <v/>
      </c>
      <c r="G434" s="76"/>
      <c r="H434" s="76"/>
      <c r="I434" s="76"/>
      <c r="J434" s="44"/>
      <c r="K434" t="str">
        <f>IF(E434="","",'OPĆI DIO'!$C$1)</f>
        <v/>
      </c>
      <c r="L434" t="str">
        <f t="shared" si="36"/>
        <v/>
      </c>
      <c r="M434" t="str">
        <f t="shared" si="37"/>
        <v/>
      </c>
    </row>
    <row r="435" spans="1:13">
      <c r="A435" s="37" t="str">
        <f>IF(E435="","",VLOOKUP('OPĆI DIO'!$C$1,'OPĆI DIO'!$N$4:$W$137,10,FALSE))</f>
        <v/>
      </c>
      <c r="B435" s="37" t="str">
        <f>IF(E435="","",VLOOKUP('OPĆI DIO'!$C$1,'OPĆI DIO'!$N$4:$W$137,9,FALSE))</f>
        <v/>
      </c>
      <c r="C435" s="78" t="str">
        <f t="shared" si="33"/>
        <v/>
      </c>
      <c r="D435" s="36" t="str">
        <f t="shared" si="34"/>
        <v/>
      </c>
      <c r="E435" s="44"/>
      <c r="F435" s="81" t="str">
        <f t="shared" si="35"/>
        <v/>
      </c>
      <c r="G435" s="76"/>
      <c r="H435" s="76"/>
      <c r="I435" s="76"/>
      <c r="J435" s="44"/>
      <c r="K435" t="str">
        <f>IF(E435="","",'OPĆI DIO'!$C$1)</f>
        <v/>
      </c>
      <c r="L435" t="str">
        <f t="shared" si="36"/>
        <v/>
      </c>
      <c r="M435" t="str">
        <f t="shared" si="37"/>
        <v/>
      </c>
    </row>
    <row r="436" spans="1:13">
      <c r="A436" s="37" t="str">
        <f>IF(E436="","",VLOOKUP('OPĆI DIO'!$C$1,'OPĆI DIO'!$N$4:$W$137,10,FALSE))</f>
        <v/>
      </c>
      <c r="B436" s="37" t="str">
        <f>IF(E436="","",VLOOKUP('OPĆI DIO'!$C$1,'OPĆI DIO'!$N$4:$W$137,9,FALSE))</f>
        <v/>
      </c>
      <c r="C436" s="78" t="str">
        <f t="shared" si="33"/>
        <v/>
      </c>
      <c r="D436" s="36" t="str">
        <f t="shared" si="34"/>
        <v/>
      </c>
      <c r="E436" s="44"/>
      <c r="F436" s="81" t="str">
        <f t="shared" si="35"/>
        <v/>
      </c>
      <c r="G436" s="76"/>
      <c r="H436" s="76"/>
      <c r="I436" s="76"/>
      <c r="J436" s="44"/>
      <c r="K436" t="str">
        <f>IF(E436="","",'OPĆI DIO'!$C$1)</f>
        <v/>
      </c>
      <c r="L436" t="str">
        <f t="shared" si="36"/>
        <v/>
      </c>
      <c r="M436" t="str">
        <f t="shared" si="37"/>
        <v/>
      </c>
    </row>
    <row r="437" spans="1:13">
      <c r="A437" s="37" t="str">
        <f>IF(E437="","",VLOOKUP('OPĆI DIO'!$C$1,'OPĆI DIO'!$N$4:$W$137,10,FALSE))</f>
        <v/>
      </c>
      <c r="B437" s="37" t="str">
        <f>IF(E437="","",VLOOKUP('OPĆI DIO'!$C$1,'OPĆI DIO'!$N$4:$W$137,9,FALSE))</f>
        <v/>
      </c>
      <c r="C437" s="78" t="str">
        <f t="shared" si="33"/>
        <v/>
      </c>
      <c r="D437" s="36" t="str">
        <f t="shared" si="34"/>
        <v/>
      </c>
      <c r="E437" s="44"/>
      <c r="F437" s="81" t="str">
        <f t="shared" si="35"/>
        <v/>
      </c>
      <c r="G437" s="76"/>
      <c r="H437" s="76"/>
      <c r="I437" s="76"/>
      <c r="J437" s="44"/>
      <c r="K437" t="str">
        <f>IF(E437="","",'OPĆI DIO'!$C$1)</f>
        <v/>
      </c>
      <c r="L437" t="str">
        <f t="shared" si="36"/>
        <v/>
      </c>
      <c r="M437" t="str">
        <f t="shared" si="37"/>
        <v/>
      </c>
    </row>
    <row r="438" spans="1:13">
      <c r="A438" s="37" t="str">
        <f>IF(E438="","",VLOOKUP('OPĆI DIO'!$C$1,'OPĆI DIO'!$N$4:$W$137,10,FALSE))</f>
        <v/>
      </c>
      <c r="B438" s="37" t="str">
        <f>IF(E438="","",VLOOKUP('OPĆI DIO'!$C$1,'OPĆI DIO'!$N$4:$W$137,9,FALSE))</f>
        <v/>
      </c>
      <c r="C438" s="78" t="str">
        <f t="shared" si="33"/>
        <v/>
      </c>
      <c r="D438" s="36" t="str">
        <f t="shared" si="34"/>
        <v/>
      </c>
      <c r="E438" s="44"/>
      <c r="F438" s="81" t="str">
        <f t="shared" si="35"/>
        <v/>
      </c>
      <c r="G438" s="76"/>
      <c r="H438" s="76"/>
      <c r="I438" s="76"/>
      <c r="J438" s="44"/>
      <c r="K438" t="str">
        <f>IF(E438="","",'OPĆI DIO'!$C$1)</f>
        <v/>
      </c>
      <c r="L438" t="str">
        <f t="shared" si="36"/>
        <v/>
      </c>
      <c r="M438" t="str">
        <f t="shared" si="37"/>
        <v/>
      </c>
    </row>
    <row r="439" spans="1:13">
      <c r="A439" s="37" t="str">
        <f>IF(E439="","",VLOOKUP('OPĆI DIO'!$C$1,'OPĆI DIO'!$N$4:$W$137,10,FALSE))</f>
        <v/>
      </c>
      <c r="B439" s="37" t="str">
        <f>IF(E439="","",VLOOKUP('OPĆI DIO'!$C$1,'OPĆI DIO'!$N$4:$W$137,9,FALSE))</f>
        <v/>
      </c>
      <c r="C439" s="78" t="str">
        <f t="shared" si="33"/>
        <v/>
      </c>
      <c r="D439" s="36" t="str">
        <f t="shared" si="34"/>
        <v/>
      </c>
      <c r="E439" s="44"/>
      <c r="F439" s="81" t="str">
        <f t="shared" si="35"/>
        <v/>
      </c>
      <c r="G439" s="76"/>
      <c r="H439" s="76"/>
      <c r="I439" s="76"/>
      <c r="J439" s="44"/>
      <c r="K439" t="str">
        <f>IF(E439="","",'OPĆI DIO'!$C$1)</f>
        <v/>
      </c>
      <c r="L439" t="str">
        <f t="shared" si="36"/>
        <v/>
      </c>
      <c r="M439" t="str">
        <f t="shared" si="37"/>
        <v/>
      </c>
    </row>
    <row r="440" spans="1:13">
      <c r="A440" s="37" t="str">
        <f>IF(E440="","",VLOOKUP('OPĆI DIO'!$C$1,'OPĆI DIO'!$N$4:$W$137,10,FALSE))</f>
        <v/>
      </c>
      <c r="B440" s="37" t="str">
        <f>IF(E440="","",VLOOKUP('OPĆI DIO'!$C$1,'OPĆI DIO'!$N$4:$W$137,9,FALSE))</f>
        <v/>
      </c>
      <c r="C440" s="78" t="str">
        <f t="shared" si="33"/>
        <v/>
      </c>
      <c r="D440" s="36" t="str">
        <f t="shared" si="34"/>
        <v/>
      </c>
      <c r="E440" s="44"/>
      <c r="F440" s="81" t="str">
        <f t="shared" si="35"/>
        <v/>
      </c>
      <c r="G440" s="76"/>
      <c r="H440" s="76"/>
      <c r="I440" s="76"/>
      <c r="J440" s="44"/>
      <c r="K440" t="str">
        <f>IF(E440="","",'OPĆI DIO'!$C$1)</f>
        <v/>
      </c>
      <c r="L440" t="str">
        <f t="shared" si="36"/>
        <v/>
      </c>
      <c r="M440" t="str">
        <f t="shared" si="37"/>
        <v/>
      </c>
    </row>
    <row r="441" spans="1:13">
      <c r="A441" s="37" t="str">
        <f>IF(E441="","",VLOOKUP('OPĆI DIO'!$C$1,'OPĆI DIO'!$N$4:$W$137,10,FALSE))</f>
        <v/>
      </c>
      <c r="B441" s="37" t="str">
        <f>IF(E441="","",VLOOKUP('OPĆI DIO'!$C$1,'OPĆI DIO'!$N$4:$W$137,9,FALSE))</f>
        <v/>
      </c>
      <c r="C441" s="78" t="str">
        <f t="shared" si="33"/>
        <v/>
      </c>
      <c r="D441" s="36" t="str">
        <f t="shared" si="34"/>
        <v/>
      </c>
      <c r="E441" s="44"/>
      <c r="F441" s="81" t="str">
        <f t="shared" si="35"/>
        <v/>
      </c>
      <c r="G441" s="76"/>
      <c r="H441" s="76"/>
      <c r="I441" s="76"/>
      <c r="J441" s="44"/>
      <c r="K441" t="str">
        <f>IF(E441="","",'OPĆI DIO'!$C$1)</f>
        <v/>
      </c>
      <c r="L441" t="str">
        <f t="shared" si="36"/>
        <v/>
      </c>
      <c r="M441" t="str">
        <f t="shared" si="37"/>
        <v/>
      </c>
    </row>
    <row r="442" spans="1:13">
      <c r="A442" s="37" t="str">
        <f>IF(E442="","",VLOOKUP('OPĆI DIO'!$C$1,'OPĆI DIO'!$N$4:$W$137,10,FALSE))</f>
        <v/>
      </c>
      <c r="B442" s="37" t="str">
        <f>IF(E442="","",VLOOKUP('OPĆI DIO'!$C$1,'OPĆI DIO'!$N$4:$W$137,9,FALSE))</f>
        <v/>
      </c>
      <c r="C442" s="78" t="str">
        <f t="shared" si="33"/>
        <v/>
      </c>
      <c r="D442" s="36" t="str">
        <f t="shared" si="34"/>
        <v/>
      </c>
      <c r="E442" s="44"/>
      <c r="F442" s="81" t="str">
        <f t="shared" si="35"/>
        <v/>
      </c>
      <c r="G442" s="76"/>
      <c r="H442" s="76"/>
      <c r="I442" s="76"/>
      <c r="J442" s="44"/>
      <c r="K442" t="str">
        <f>IF(E442="","",'OPĆI DIO'!$C$1)</f>
        <v/>
      </c>
      <c r="L442" t="str">
        <f t="shared" si="36"/>
        <v/>
      </c>
      <c r="M442" t="str">
        <f t="shared" si="37"/>
        <v/>
      </c>
    </row>
    <row r="443" spans="1:13">
      <c r="A443" s="37" t="str">
        <f>IF(E443="","",VLOOKUP('OPĆI DIO'!$C$1,'OPĆI DIO'!$N$4:$W$137,10,FALSE))</f>
        <v/>
      </c>
      <c r="B443" s="37" t="str">
        <f>IF(E443="","",VLOOKUP('OPĆI DIO'!$C$1,'OPĆI DIO'!$N$4:$W$137,9,FALSE))</f>
        <v/>
      </c>
      <c r="C443" s="78" t="str">
        <f t="shared" si="33"/>
        <v/>
      </c>
      <c r="D443" s="36" t="str">
        <f t="shared" si="34"/>
        <v/>
      </c>
      <c r="E443" s="44"/>
      <c r="F443" s="81" t="str">
        <f t="shared" si="35"/>
        <v/>
      </c>
      <c r="G443" s="76"/>
      <c r="H443" s="76"/>
      <c r="I443" s="76"/>
      <c r="J443" s="44"/>
      <c r="K443" t="str">
        <f>IF(E443="","",'OPĆI DIO'!$C$1)</f>
        <v/>
      </c>
      <c r="L443" t="str">
        <f t="shared" si="36"/>
        <v/>
      </c>
      <c r="M443" t="str">
        <f t="shared" si="37"/>
        <v/>
      </c>
    </row>
    <row r="444" spans="1:13">
      <c r="A444" s="37" t="str">
        <f>IF(E444="","",VLOOKUP('OPĆI DIO'!$C$1,'OPĆI DIO'!$N$4:$W$137,10,FALSE))</f>
        <v/>
      </c>
      <c r="B444" s="37" t="str">
        <f>IF(E444="","",VLOOKUP('OPĆI DIO'!$C$1,'OPĆI DIO'!$N$4:$W$137,9,FALSE))</f>
        <v/>
      </c>
      <c r="C444" s="78" t="str">
        <f t="shared" si="33"/>
        <v/>
      </c>
      <c r="D444" s="36" t="str">
        <f t="shared" si="34"/>
        <v/>
      </c>
      <c r="E444" s="44"/>
      <c r="F444" s="81" t="str">
        <f t="shared" si="35"/>
        <v/>
      </c>
      <c r="G444" s="76"/>
      <c r="H444" s="76"/>
      <c r="I444" s="76"/>
      <c r="J444" s="44"/>
      <c r="K444" t="str">
        <f>IF(E444="","",'OPĆI DIO'!$C$1)</f>
        <v/>
      </c>
      <c r="L444" t="str">
        <f t="shared" si="36"/>
        <v/>
      </c>
      <c r="M444" t="str">
        <f t="shared" si="37"/>
        <v/>
      </c>
    </row>
    <row r="445" spans="1:13">
      <c r="A445" s="37" t="str">
        <f>IF(E445="","",VLOOKUP('OPĆI DIO'!$C$1,'OPĆI DIO'!$N$4:$W$137,10,FALSE))</f>
        <v/>
      </c>
      <c r="B445" s="37" t="str">
        <f>IF(E445="","",VLOOKUP('OPĆI DIO'!$C$1,'OPĆI DIO'!$N$4:$W$137,9,FALSE))</f>
        <v/>
      </c>
      <c r="C445" s="78" t="str">
        <f t="shared" si="33"/>
        <v/>
      </c>
      <c r="D445" s="36" t="str">
        <f t="shared" si="34"/>
        <v/>
      </c>
      <c r="E445" s="44"/>
      <c r="F445" s="81" t="str">
        <f t="shared" si="35"/>
        <v/>
      </c>
      <c r="G445" s="76"/>
      <c r="H445" s="76"/>
      <c r="I445" s="76"/>
      <c r="J445" s="44"/>
      <c r="K445" t="str">
        <f>IF(E445="","",'OPĆI DIO'!$C$1)</f>
        <v/>
      </c>
      <c r="L445" t="str">
        <f t="shared" si="36"/>
        <v/>
      </c>
      <c r="M445" t="str">
        <f t="shared" si="37"/>
        <v/>
      </c>
    </row>
    <row r="446" spans="1:13">
      <c r="A446" s="37" t="str">
        <f>IF(E446="","",VLOOKUP('OPĆI DIO'!$C$1,'OPĆI DIO'!$N$4:$W$137,10,FALSE))</f>
        <v/>
      </c>
      <c r="B446" s="37" t="str">
        <f>IF(E446="","",VLOOKUP('OPĆI DIO'!$C$1,'OPĆI DIO'!$N$4:$W$137,9,FALSE))</f>
        <v/>
      </c>
      <c r="C446" s="78" t="str">
        <f t="shared" si="33"/>
        <v/>
      </c>
      <c r="D446" s="36" t="str">
        <f t="shared" si="34"/>
        <v/>
      </c>
      <c r="E446" s="44"/>
      <c r="F446" s="81" t="str">
        <f t="shared" si="35"/>
        <v/>
      </c>
      <c r="G446" s="76"/>
      <c r="H446" s="76"/>
      <c r="I446" s="76"/>
      <c r="J446" s="44"/>
      <c r="K446" t="str">
        <f>IF(E446="","",'OPĆI DIO'!$C$1)</f>
        <v/>
      </c>
      <c r="L446" t="str">
        <f t="shared" si="36"/>
        <v/>
      </c>
      <c r="M446" t="str">
        <f t="shared" si="37"/>
        <v/>
      </c>
    </row>
    <row r="447" spans="1:13">
      <c r="A447" s="37" t="str">
        <f>IF(E447="","",VLOOKUP('OPĆI DIO'!$C$1,'OPĆI DIO'!$N$4:$W$137,10,FALSE))</f>
        <v/>
      </c>
      <c r="B447" s="37" t="str">
        <f>IF(E447="","",VLOOKUP('OPĆI DIO'!$C$1,'OPĆI DIO'!$N$4:$W$137,9,FALSE))</f>
        <v/>
      </c>
      <c r="C447" s="78" t="str">
        <f t="shared" si="33"/>
        <v/>
      </c>
      <c r="D447" s="36" t="str">
        <f t="shared" si="34"/>
        <v/>
      </c>
      <c r="E447" s="44"/>
      <c r="F447" s="81" t="str">
        <f t="shared" si="35"/>
        <v/>
      </c>
      <c r="G447" s="76"/>
      <c r="H447" s="76"/>
      <c r="I447" s="76"/>
      <c r="J447" s="44"/>
      <c r="K447" t="str">
        <f>IF(E447="","",'OPĆI DIO'!$C$1)</f>
        <v/>
      </c>
      <c r="L447" t="str">
        <f t="shared" si="36"/>
        <v/>
      </c>
      <c r="M447" t="str">
        <f t="shared" si="37"/>
        <v/>
      </c>
    </row>
    <row r="448" spans="1:13">
      <c r="A448" s="37" t="str">
        <f>IF(E448="","",VLOOKUP('OPĆI DIO'!$C$1,'OPĆI DIO'!$N$4:$W$137,10,FALSE))</f>
        <v/>
      </c>
      <c r="B448" s="37" t="str">
        <f>IF(E448="","",VLOOKUP('OPĆI DIO'!$C$1,'OPĆI DIO'!$N$4:$W$137,9,FALSE))</f>
        <v/>
      </c>
      <c r="C448" s="78" t="str">
        <f t="shared" si="33"/>
        <v/>
      </c>
      <c r="D448" s="36" t="str">
        <f t="shared" si="34"/>
        <v/>
      </c>
      <c r="E448" s="44"/>
      <c r="F448" s="81" t="str">
        <f t="shared" si="35"/>
        <v/>
      </c>
      <c r="G448" s="76"/>
      <c r="H448" s="76"/>
      <c r="I448" s="76"/>
      <c r="J448" s="44"/>
      <c r="K448" t="str">
        <f>IF(E448="","",'OPĆI DIO'!$C$1)</f>
        <v/>
      </c>
      <c r="L448" t="str">
        <f t="shared" si="36"/>
        <v/>
      </c>
      <c r="M448" t="str">
        <f t="shared" si="37"/>
        <v/>
      </c>
    </row>
    <row r="449" spans="1:13">
      <c r="A449" s="37" t="str">
        <f>IF(E449="","",VLOOKUP('OPĆI DIO'!$C$1,'OPĆI DIO'!$N$4:$W$137,10,FALSE))</f>
        <v/>
      </c>
      <c r="B449" s="37" t="str">
        <f>IF(E449="","",VLOOKUP('OPĆI DIO'!$C$1,'OPĆI DIO'!$N$4:$W$137,9,FALSE))</f>
        <v/>
      </c>
      <c r="C449" s="78" t="str">
        <f t="shared" si="33"/>
        <v/>
      </c>
      <c r="D449" s="36" t="str">
        <f t="shared" si="34"/>
        <v/>
      </c>
      <c r="E449" s="44"/>
      <c r="F449" s="81" t="str">
        <f t="shared" si="35"/>
        <v/>
      </c>
      <c r="G449" s="76"/>
      <c r="H449" s="76"/>
      <c r="I449" s="76"/>
      <c r="J449" s="44"/>
      <c r="K449" t="str">
        <f>IF(E449="","",'OPĆI DIO'!$C$1)</f>
        <v/>
      </c>
      <c r="L449" t="str">
        <f t="shared" si="36"/>
        <v/>
      </c>
      <c r="M449" t="str">
        <f t="shared" si="37"/>
        <v/>
      </c>
    </row>
    <row r="450" spans="1:13">
      <c r="A450" s="37" t="str">
        <f>IF(E450="","",VLOOKUP('OPĆI DIO'!$C$1,'OPĆI DIO'!$N$4:$W$137,10,FALSE))</f>
        <v/>
      </c>
      <c r="B450" s="37" t="str">
        <f>IF(E450="","",VLOOKUP('OPĆI DIO'!$C$1,'OPĆI DIO'!$N$4:$W$137,9,FALSE))</f>
        <v/>
      </c>
      <c r="C450" s="78" t="str">
        <f t="shared" si="33"/>
        <v/>
      </c>
      <c r="D450" s="36" t="str">
        <f t="shared" si="34"/>
        <v/>
      </c>
      <c r="E450" s="44"/>
      <c r="F450" s="81" t="str">
        <f t="shared" si="35"/>
        <v/>
      </c>
      <c r="G450" s="76"/>
      <c r="H450" s="76"/>
      <c r="I450" s="76"/>
      <c r="J450" s="44"/>
      <c r="K450" t="str">
        <f>IF(E450="","",'OPĆI DIO'!$C$1)</f>
        <v/>
      </c>
      <c r="L450" t="str">
        <f t="shared" si="36"/>
        <v/>
      </c>
      <c r="M450" t="str">
        <f t="shared" si="37"/>
        <v/>
      </c>
    </row>
    <row r="451" spans="1:13">
      <c r="A451" s="37" t="str">
        <f>IF(E451="","",VLOOKUP('OPĆI DIO'!$C$1,'OPĆI DIO'!$N$4:$W$137,10,FALSE))</f>
        <v/>
      </c>
      <c r="B451" s="37" t="str">
        <f>IF(E451="","",VLOOKUP('OPĆI DIO'!$C$1,'OPĆI DIO'!$N$4:$W$137,9,FALSE))</f>
        <v/>
      </c>
      <c r="C451" s="78" t="str">
        <f t="shared" ref="C451:C501" si="38">IFERROR(VLOOKUP(E451,$R$6:$U$113,3,FALSE),"")</f>
        <v/>
      </c>
      <c r="D451" s="36" t="str">
        <f t="shared" ref="D451:D501" si="39">IFERROR(VLOOKUP(E451,$R$6:$U$113,4,FALSE),"")</f>
        <v/>
      </c>
      <c r="E451" s="44"/>
      <c r="F451" s="81" t="str">
        <f t="shared" ref="F451:F501" si="40">IFERROR(VLOOKUP(E451,$R$6:$U$113,2,FALSE),"")</f>
        <v/>
      </c>
      <c r="G451" s="76"/>
      <c r="H451" s="76"/>
      <c r="I451" s="76"/>
      <c r="J451" s="44"/>
      <c r="K451" t="str">
        <f>IF(E451="","",'OPĆI DIO'!$C$1)</f>
        <v/>
      </c>
      <c r="L451" t="str">
        <f t="shared" si="36"/>
        <v/>
      </c>
      <c r="M451" t="str">
        <f t="shared" si="37"/>
        <v/>
      </c>
    </row>
    <row r="452" spans="1:13">
      <c r="A452" s="37" t="str">
        <f>IF(E452="","",VLOOKUP('OPĆI DIO'!$C$1,'OPĆI DIO'!$N$4:$W$137,10,FALSE))</f>
        <v/>
      </c>
      <c r="B452" s="37" t="str">
        <f>IF(E452="","",VLOOKUP('OPĆI DIO'!$C$1,'OPĆI DIO'!$N$4:$W$137,9,FALSE))</f>
        <v/>
      </c>
      <c r="C452" s="78" t="str">
        <f t="shared" si="38"/>
        <v/>
      </c>
      <c r="D452" s="36" t="str">
        <f t="shared" si="39"/>
        <v/>
      </c>
      <c r="E452" s="44"/>
      <c r="F452" s="81" t="str">
        <f t="shared" si="40"/>
        <v/>
      </c>
      <c r="G452" s="76"/>
      <c r="H452" s="76"/>
      <c r="I452" s="76"/>
      <c r="J452" s="44"/>
      <c r="K452" t="str">
        <f>IF(E452="","",'OPĆI DIO'!$C$1)</f>
        <v/>
      </c>
      <c r="L452" t="str">
        <f t="shared" ref="L452:L501" si="41">LEFT(E452,2)</f>
        <v/>
      </c>
      <c r="M452" t="str">
        <f t="shared" ref="M452:M501" si="42">LEFT(E452,3)</f>
        <v/>
      </c>
    </row>
    <row r="453" spans="1:13">
      <c r="A453" s="37" t="str">
        <f>IF(E453="","",VLOOKUP('OPĆI DIO'!$C$1,'OPĆI DIO'!$N$4:$W$137,10,FALSE))</f>
        <v/>
      </c>
      <c r="B453" s="37" t="str">
        <f>IF(E453="","",VLOOKUP('OPĆI DIO'!$C$1,'OPĆI DIO'!$N$4:$W$137,9,FALSE))</f>
        <v/>
      </c>
      <c r="C453" s="78" t="str">
        <f t="shared" si="38"/>
        <v/>
      </c>
      <c r="D453" s="36" t="str">
        <f t="shared" si="39"/>
        <v/>
      </c>
      <c r="E453" s="44"/>
      <c r="F453" s="81" t="str">
        <f t="shared" si="40"/>
        <v/>
      </c>
      <c r="G453" s="76"/>
      <c r="H453" s="76"/>
      <c r="I453" s="76"/>
      <c r="J453" s="44"/>
      <c r="K453" t="str">
        <f>IF(E453="","",'OPĆI DIO'!$C$1)</f>
        <v/>
      </c>
      <c r="L453" t="str">
        <f t="shared" si="41"/>
        <v/>
      </c>
      <c r="M453" t="str">
        <f t="shared" si="42"/>
        <v/>
      </c>
    </row>
    <row r="454" spans="1:13">
      <c r="A454" s="37" t="str">
        <f>IF(E454="","",VLOOKUP('OPĆI DIO'!$C$1,'OPĆI DIO'!$N$4:$W$137,10,FALSE))</f>
        <v/>
      </c>
      <c r="B454" s="37" t="str">
        <f>IF(E454="","",VLOOKUP('OPĆI DIO'!$C$1,'OPĆI DIO'!$N$4:$W$137,9,FALSE))</f>
        <v/>
      </c>
      <c r="C454" s="78" t="str">
        <f t="shared" si="38"/>
        <v/>
      </c>
      <c r="D454" s="36" t="str">
        <f t="shared" si="39"/>
        <v/>
      </c>
      <c r="E454" s="44"/>
      <c r="F454" s="81" t="str">
        <f t="shared" si="40"/>
        <v/>
      </c>
      <c r="G454" s="76"/>
      <c r="H454" s="76"/>
      <c r="I454" s="76"/>
      <c r="J454" s="44"/>
      <c r="K454" t="str">
        <f>IF(E454="","",'OPĆI DIO'!$C$1)</f>
        <v/>
      </c>
      <c r="L454" t="str">
        <f t="shared" si="41"/>
        <v/>
      </c>
      <c r="M454" t="str">
        <f t="shared" si="42"/>
        <v/>
      </c>
    </row>
    <row r="455" spans="1:13">
      <c r="A455" s="37" t="str">
        <f>IF(E455="","",VLOOKUP('OPĆI DIO'!$C$1,'OPĆI DIO'!$N$4:$W$137,10,FALSE))</f>
        <v/>
      </c>
      <c r="B455" s="37" t="str">
        <f>IF(E455="","",VLOOKUP('OPĆI DIO'!$C$1,'OPĆI DIO'!$N$4:$W$137,9,FALSE))</f>
        <v/>
      </c>
      <c r="C455" s="78" t="str">
        <f t="shared" si="38"/>
        <v/>
      </c>
      <c r="D455" s="36" t="str">
        <f t="shared" si="39"/>
        <v/>
      </c>
      <c r="E455" s="44"/>
      <c r="F455" s="81" t="str">
        <f t="shared" si="40"/>
        <v/>
      </c>
      <c r="G455" s="76"/>
      <c r="H455" s="76"/>
      <c r="I455" s="76"/>
      <c r="J455" s="44"/>
      <c r="K455" t="str">
        <f>IF(E455="","",'OPĆI DIO'!$C$1)</f>
        <v/>
      </c>
      <c r="L455" t="str">
        <f t="shared" si="41"/>
        <v/>
      </c>
      <c r="M455" t="str">
        <f t="shared" si="42"/>
        <v/>
      </c>
    </row>
    <row r="456" spans="1:13">
      <c r="A456" s="37" t="str">
        <f>IF(E456="","",VLOOKUP('OPĆI DIO'!$C$1,'OPĆI DIO'!$N$4:$W$137,10,FALSE))</f>
        <v/>
      </c>
      <c r="B456" s="37" t="str">
        <f>IF(E456="","",VLOOKUP('OPĆI DIO'!$C$1,'OPĆI DIO'!$N$4:$W$137,9,FALSE))</f>
        <v/>
      </c>
      <c r="C456" s="78" t="str">
        <f t="shared" si="38"/>
        <v/>
      </c>
      <c r="D456" s="36" t="str">
        <f t="shared" si="39"/>
        <v/>
      </c>
      <c r="E456" s="44"/>
      <c r="F456" s="81" t="str">
        <f t="shared" si="40"/>
        <v/>
      </c>
      <c r="G456" s="76"/>
      <c r="H456" s="76"/>
      <c r="I456" s="76"/>
      <c r="J456" s="44"/>
      <c r="K456" t="str">
        <f>IF(E456="","",'OPĆI DIO'!$C$1)</f>
        <v/>
      </c>
      <c r="L456" t="str">
        <f t="shared" si="41"/>
        <v/>
      </c>
      <c r="M456" t="str">
        <f t="shared" si="42"/>
        <v/>
      </c>
    </row>
    <row r="457" spans="1:13">
      <c r="A457" s="37" t="str">
        <f>IF(E457="","",VLOOKUP('OPĆI DIO'!$C$1,'OPĆI DIO'!$N$4:$W$137,10,FALSE))</f>
        <v/>
      </c>
      <c r="B457" s="37" t="str">
        <f>IF(E457="","",VLOOKUP('OPĆI DIO'!$C$1,'OPĆI DIO'!$N$4:$W$137,9,FALSE))</f>
        <v/>
      </c>
      <c r="C457" s="78" t="str">
        <f t="shared" si="38"/>
        <v/>
      </c>
      <c r="D457" s="36" t="str">
        <f t="shared" si="39"/>
        <v/>
      </c>
      <c r="E457" s="44"/>
      <c r="F457" s="81" t="str">
        <f t="shared" si="40"/>
        <v/>
      </c>
      <c r="G457" s="76"/>
      <c r="H457" s="76"/>
      <c r="I457" s="76"/>
      <c r="J457" s="44"/>
      <c r="K457" t="str">
        <f>IF(E457="","",'OPĆI DIO'!$C$1)</f>
        <v/>
      </c>
      <c r="L457" t="str">
        <f t="shared" si="41"/>
        <v/>
      </c>
      <c r="M457" t="str">
        <f t="shared" si="42"/>
        <v/>
      </c>
    </row>
    <row r="458" spans="1:13">
      <c r="A458" s="37" t="str">
        <f>IF(E458="","",VLOOKUP('OPĆI DIO'!$C$1,'OPĆI DIO'!$N$4:$W$137,10,FALSE))</f>
        <v/>
      </c>
      <c r="B458" s="37" t="str">
        <f>IF(E458="","",VLOOKUP('OPĆI DIO'!$C$1,'OPĆI DIO'!$N$4:$W$137,9,FALSE))</f>
        <v/>
      </c>
      <c r="C458" s="78" t="str">
        <f t="shared" si="38"/>
        <v/>
      </c>
      <c r="D458" s="36" t="str">
        <f t="shared" si="39"/>
        <v/>
      </c>
      <c r="E458" s="44"/>
      <c r="F458" s="81" t="str">
        <f t="shared" si="40"/>
        <v/>
      </c>
      <c r="G458" s="76"/>
      <c r="H458" s="76"/>
      <c r="I458" s="76"/>
      <c r="J458" s="44"/>
      <c r="K458" t="str">
        <f>IF(E458="","",'OPĆI DIO'!$C$1)</f>
        <v/>
      </c>
      <c r="L458" t="str">
        <f t="shared" si="41"/>
        <v/>
      </c>
      <c r="M458" t="str">
        <f t="shared" si="42"/>
        <v/>
      </c>
    </row>
    <row r="459" spans="1:13">
      <c r="A459" s="37" t="str">
        <f>IF(E459="","",VLOOKUP('OPĆI DIO'!$C$1,'OPĆI DIO'!$N$4:$W$137,10,FALSE))</f>
        <v/>
      </c>
      <c r="B459" s="37" t="str">
        <f>IF(E459="","",VLOOKUP('OPĆI DIO'!$C$1,'OPĆI DIO'!$N$4:$W$137,9,FALSE))</f>
        <v/>
      </c>
      <c r="C459" s="78" t="str">
        <f t="shared" si="38"/>
        <v/>
      </c>
      <c r="D459" s="36" t="str">
        <f t="shared" si="39"/>
        <v/>
      </c>
      <c r="E459" s="44"/>
      <c r="F459" s="81" t="str">
        <f t="shared" si="40"/>
        <v/>
      </c>
      <c r="G459" s="76"/>
      <c r="H459" s="76"/>
      <c r="I459" s="76"/>
      <c r="J459" s="44"/>
      <c r="K459" t="str">
        <f>IF(E459="","",'OPĆI DIO'!$C$1)</f>
        <v/>
      </c>
      <c r="L459" t="str">
        <f t="shared" si="41"/>
        <v/>
      </c>
      <c r="M459" t="str">
        <f t="shared" si="42"/>
        <v/>
      </c>
    </row>
    <row r="460" spans="1:13">
      <c r="A460" s="37" t="str">
        <f>IF(E460="","",VLOOKUP('OPĆI DIO'!$C$1,'OPĆI DIO'!$N$4:$W$137,10,FALSE))</f>
        <v/>
      </c>
      <c r="B460" s="37" t="str">
        <f>IF(E460="","",VLOOKUP('OPĆI DIO'!$C$1,'OPĆI DIO'!$N$4:$W$137,9,FALSE))</f>
        <v/>
      </c>
      <c r="C460" s="78" t="str">
        <f t="shared" si="38"/>
        <v/>
      </c>
      <c r="D460" s="36" t="str">
        <f t="shared" si="39"/>
        <v/>
      </c>
      <c r="E460" s="44"/>
      <c r="F460" s="81" t="str">
        <f t="shared" si="40"/>
        <v/>
      </c>
      <c r="G460" s="76"/>
      <c r="H460" s="76"/>
      <c r="I460" s="76"/>
      <c r="J460" s="44"/>
      <c r="K460" t="str">
        <f>IF(E460="","",'OPĆI DIO'!$C$1)</f>
        <v/>
      </c>
      <c r="L460" t="str">
        <f t="shared" si="41"/>
        <v/>
      </c>
      <c r="M460" t="str">
        <f t="shared" si="42"/>
        <v/>
      </c>
    </row>
    <row r="461" spans="1:13">
      <c r="A461" s="37" t="str">
        <f>IF(E461="","",VLOOKUP('OPĆI DIO'!$C$1,'OPĆI DIO'!$N$4:$W$137,10,FALSE))</f>
        <v/>
      </c>
      <c r="B461" s="37" t="str">
        <f>IF(E461="","",VLOOKUP('OPĆI DIO'!$C$1,'OPĆI DIO'!$N$4:$W$137,9,FALSE))</f>
        <v/>
      </c>
      <c r="C461" s="78" t="str">
        <f t="shared" si="38"/>
        <v/>
      </c>
      <c r="D461" s="36" t="str">
        <f t="shared" si="39"/>
        <v/>
      </c>
      <c r="E461" s="44"/>
      <c r="F461" s="81" t="str">
        <f t="shared" si="40"/>
        <v/>
      </c>
      <c r="G461" s="76"/>
      <c r="H461" s="76"/>
      <c r="I461" s="76"/>
      <c r="J461" s="44"/>
      <c r="K461" t="str">
        <f>IF(E461="","",'OPĆI DIO'!$C$1)</f>
        <v/>
      </c>
      <c r="L461" t="str">
        <f t="shared" si="41"/>
        <v/>
      </c>
      <c r="M461" t="str">
        <f t="shared" si="42"/>
        <v/>
      </c>
    </row>
    <row r="462" spans="1:13">
      <c r="A462" s="37" t="str">
        <f>IF(E462="","",VLOOKUP('OPĆI DIO'!$C$1,'OPĆI DIO'!$N$4:$W$137,10,FALSE))</f>
        <v/>
      </c>
      <c r="B462" s="37" t="str">
        <f>IF(E462="","",VLOOKUP('OPĆI DIO'!$C$1,'OPĆI DIO'!$N$4:$W$137,9,FALSE))</f>
        <v/>
      </c>
      <c r="C462" s="78" t="str">
        <f t="shared" si="38"/>
        <v/>
      </c>
      <c r="D462" s="36" t="str">
        <f t="shared" si="39"/>
        <v/>
      </c>
      <c r="E462" s="44"/>
      <c r="F462" s="81" t="str">
        <f t="shared" si="40"/>
        <v/>
      </c>
      <c r="G462" s="76"/>
      <c r="H462" s="76"/>
      <c r="I462" s="76"/>
      <c r="J462" s="44"/>
      <c r="K462" t="str">
        <f>IF(E462="","",'OPĆI DIO'!$C$1)</f>
        <v/>
      </c>
      <c r="L462" t="str">
        <f t="shared" si="41"/>
        <v/>
      </c>
      <c r="M462" t="str">
        <f t="shared" si="42"/>
        <v/>
      </c>
    </row>
    <row r="463" spans="1:13">
      <c r="A463" s="37" t="str">
        <f>IF(E463="","",VLOOKUP('OPĆI DIO'!$C$1,'OPĆI DIO'!$N$4:$W$137,10,FALSE))</f>
        <v/>
      </c>
      <c r="B463" s="37" t="str">
        <f>IF(E463="","",VLOOKUP('OPĆI DIO'!$C$1,'OPĆI DIO'!$N$4:$W$137,9,FALSE))</f>
        <v/>
      </c>
      <c r="C463" s="78" t="str">
        <f t="shared" si="38"/>
        <v/>
      </c>
      <c r="D463" s="36" t="str">
        <f t="shared" si="39"/>
        <v/>
      </c>
      <c r="E463" s="44"/>
      <c r="F463" s="81" t="str">
        <f t="shared" si="40"/>
        <v/>
      </c>
      <c r="G463" s="76"/>
      <c r="H463" s="76"/>
      <c r="I463" s="76"/>
      <c r="J463" s="44"/>
      <c r="K463" t="str">
        <f>IF(E463="","",'OPĆI DIO'!$C$1)</f>
        <v/>
      </c>
      <c r="L463" t="str">
        <f t="shared" si="41"/>
        <v/>
      </c>
      <c r="M463" t="str">
        <f t="shared" si="42"/>
        <v/>
      </c>
    </row>
    <row r="464" spans="1:13">
      <c r="A464" s="37" t="str">
        <f>IF(E464="","",VLOOKUP('OPĆI DIO'!$C$1,'OPĆI DIO'!$N$4:$W$137,10,FALSE))</f>
        <v/>
      </c>
      <c r="B464" s="37" t="str">
        <f>IF(E464="","",VLOOKUP('OPĆI DIO'!$C$1,'OPĆI DIO'!$N$4:$W$137,9,FALSE))</f>
        <v/>
      </c>
      <c r="C464" s="78" t="str">
        <f t="shared" si="38"/>
        <v/>
      </c>
      <c r="D464" s="36" t="str">
        <f t="shared" si="39"/>
        <v/>
      </c>
      <c r="E464" s="44"/>
      <c r="F464" s="81" t="str">
        <f t="shared" si="40"/>
        <v/>
      </c>
      <c r="G464" s="76"/>
      <c r="H464" s="76"/>
      <c r="I464" s="76"/>
      <c r="J464" s="44"/>
      <c r="K464" t="str">
        <f>IF(E464="","",'OPĆI DIO'!$C$1)</f>
        <v/>
      </c>
      <c r="L464" t="str">
        <f t="shared" si="41"/>
        <v/>
      </c>
      <c r="M464" t="str">
        <f t="shared" si="42"/>
        <v/>
      </c>
    </row>
    <row r="465" spans="1:13">
      <c r="A465" s="37" t="str">
        <f>IF(E465="","",VLOOKUP('OPĆI DIO'!$C$1,'OPĆI DIO'!$N$4:$W$137,10,FALSE))</f>
        <v/>
      </c>
      <c r="B465" s="37" t="str">
        <f>IF(E465="","",VLOOKUP('OPĆI DIO'!$C$1,'OPĆI DIO'!$N$4:$W$137,9,FALSE))</f>
        <v/>
      </c>
      <c r="C465" s="78" t="str">
        <f t="shared" si="38"/>
        <v/>
      </c>
      <c r="D465" s="36" t="str">
        <f t="shared" si="39"/>
        <v/>
      </c>
      <c r="E465" s="44"/>
      <c r="F465" s="81" t="str">
        <f t="shared" si="40"/>
        <v/>
      </c>
      <c r="G465" s="76"/>
      <c r="H465" s="76"/>
      <c r="I465" s="76"/>
      <c r="J465" s="44"/>
      <c r="K465" t="str">
        <f>IF(E465="","",'OPĆI DIO'!$C$1)</f>
        <v/>
      </c>
      <c r="L465" t="str">
        <f t="shared" si="41"/>
        <v/>
      </c>
      <c r="M465" t="str">
        <f t="shared" si="42"/>
        <v/>
      </c>
    </row>
    <row r="466" spans="1:13">
      <c r="A466" s="37" t="str">
        <f>IF(E466="","",VLOOKUP('OPĆI DIO'!$C$1,'OPĆI DIO'!$N$4:$W$137,10,FALSE))</f>
        <v/>
      </c>
      <c r="B466" s="37" t="str">
        <f>IF(E466="","",VLOOKUP('OPĆI DIO'!$C$1,'OPĆI DIO'!$N$4:$W$137,9,FALSE))</f>
        <v/>
      </c>
      <c r="C466" s="78" t="str">
        <f t="shared" si="38"/>
        <v/>
      </c>
      <c r="D466" s="36" t="str">
        <f t="shared" si="39"/>
        <v/>
      </c>
      <c r="E466" s="44"/>
      <c r="F466" s="81" t="str">
        <f t="shared" si="40"/>
        <v/>
      </c>
      <c r="G466" s="76"/>
      <c r="H466" s="76"/>
      <c r="I466" s="76"/>
      <c r="J466" s="44"/>
      <c r="K466" t="str">
        <f>IF(E466="","",'OPĆI DIO'!$C$1)</f>
        <v/>
      </c>
      <c r="L466" t="str">
        <f t="shared" si="41"/>
        <v/>
      </c>
      <c r="M466" t="str">
        <f t="shared" si="42"/>
        <v/>
      </c>
    </row>
    <row r="467" spans="1:13">
      <c r="A467" s="37" t="str">
        <f>IF(E467="","",VLOOKUP('OPĆI DIO'!$C$1,'OPĆI DIO'!$N$4:$W$137,10,FALSE))</f>
        <v/>
      </c>
      <c r="B467" s="37" t="str">
        <f>IF(E467="","",VLOOKUP('OPĆI DIO'!$C$1,'OPĆI DIO'!$N$4:$W$137,9,FALSE))</f>
        <v/>
      </c>
      <c r="C467" s="78" t="str">
        <f t="shared" si="38"/>
        <v/>
      </c>
      <c r="D467" s="36" t="str">
        <f t="shared" si="39"/>
        <v/>
      </c>
      <c r="E467" s="44"/>
      <c r="F467" s="81" t="str">
        <f t="shared" si="40"/>
        <v/>
      </c>
      <c r="G467" s="76"/>
      <c r="H467" s="76"/>
      <c r="I467" s="76"/>
      <c r="J467" s="44"/>
      <c r="K467" t="str">
        <f>IF(E467="","",'OPĆI DIO'!$C$1)</f>
        <v/>
      </c>
      <c r="L467" t="str">
        <f t="shared" si="41"/>
        <v/>
      </c>
      <c r="M467" t="str">
        <f t="shared" si="42"/>
        <v/>
      </c>
    </row>
    <row r="468" spans="1:13">
      <c r="A468" s="37" t="str">
        <f>IF(E468="","",VLOOKUP('OPĆI DIO'!$C$1,'OPĆI DIO'!$N$4:$W$137,10,FALSE))</f>
        <v/>
      </c>
      <c r="B468" s="37" t="str">
        <f>IF(E468="","",VLOOKUP('OPĆI DIO'!$C$1,'OPĆI DIO'!$N$4:$W$137,9,FALSE))</f>
        <v/>
      </c>
      <c r="C468" s="78" t="str">
        <f t="shared" si="38"/>
        <v/>
      </c>
      <c r="D468" s="36" t="str">
        <f t="shared" si="39"/>
        <v/>
      </c>
      <c r="E468" s="44"/>
      <c r="F468" s="81" t="str">
        <f t="shared" si="40"/>
        <v/>
      </c>
      <c r="G468" s="76"/>
      <c r="H468" s="76"/>
      <c r="I468" s="76"/>
      <c r="J468" s="44"/>
      <c r="K468" t="str">
        <f>IF(E468="","",'OPĆI DIO'!$C$1)</f>
        <v/>
      </c>
      <c r="L468" t="str">
        <f t="shared" si="41"/>
        <v/>
      </c>
      <c r="M468" t="str">
        <f t="shared" si="42"/>
        <v/>
      </c>
    </row>
    <row r="469" spans="1:13">
      <c r="A469" s="37" t="str">
        <f>IF(E469="","",VLOOKUP('OPĆI DIO'!$C$1,'OPĆI DIO'!$N$4:$W$137,10,FALSE))</f>
        <v/>
      </c>
      <c r="B469" s="37" t="str">
        <f>IF(E469="","",VLOOKUP('OPĆI DIO'!$C$1,'OPĆI DIO'!$N$4:$W$137,9,FALSE))</f>
        <v/>
      </c>
      <c r="C469" s="78" t="str">
        <f t="shared" si="38"/>
        <v/>
      </c>
      <c r="D469" s="36" t="str">
        <f t="shared" si="39"/>
        <v/>
      </c>
      <c r="E469" s="44"/>
      <c r="F469" s="81" t="str">
        <f t="shared" si="40"/>
        <v/>
      </c>
      <c r="G469" s="76"/>
      <c r="H469" s="76"/>
      <c r="I469" s="76"/>
      <c r="J469" s="44"/>
      <c r="K469" t="str">
        <f>IF(E469="","",'OPĆI DIO'!$C$1)</f>
        <v/>
      </c>
      <c r="L469" t="str">
        <f t="shared" si="41"/>
        <v/>
      </c>
      <c r="M469" t="str">
        <f t="shared" si="42"/>
        <v/>
      </c>
    </row>
    <row r="470" spans="1:13">
      <c r="A470" s="37" t="str">
        <f>IF(E470="","",VLOOKUP('OPĆI DIO'!$C$1,'OPĆI DIO'!$N$4:$W$137,10,FALSE))</f>
        <v/>
      </c>
      <c r="B470" s="37" t="str">
        <f>IF(E470="","",VLOOKUP('OPĆI DIO'!$C$1,'OPĆI DIO'!$N$4:$W$137,9,FALSE))</f>
        <v/>
      </c>
      <c r="C470" s="78" t="str">
        <f t="shared" si="38"/>
        <v/>
      </c>
      <c r="D470" s="36" t="str">
        <f t="shared" si="39"/>
        <v/>
      </c>
      <c r="E470" s="44"/>
      <c r="F470" s="81" t="str">
        <f t="shared" si="40"/>
        <v/>
      </c>
      <c r="G470" s="76"/>
      <c r="H470" s="76"/>
      <c r="I470" s="76"/>
      <c r="J470" s="44"/>
      <c r="K470" t="str">
        <f>IF(E470="","",'OPĆI DIO'!$C$1)</f>
        <v/>
      </c>
      <c r="L470" t="str">
        <f t="shared" si="41"/>
        <v/>
      </c>
      <c r="M470" t="str">
        <f t="shared" si="42"/>
        <v/>
      </c>
    </row>
    <row r="471" spans="1:13">
      <c r="A471" s="37" t="str">
        <f>IF(E471="","",VLOOKUP('OPĆI DIO'!$C$1,'OPĆI DIO'!$N$4:$W$137,10,FALSE))</f>
        <v/>
      </c>
      <c r="B471" s="37" t="str">
        <f>IF(E471="","",VLOOKUP('OPĆI DIO'!$C$1,'OPĆI DIO'!$N$4:$W$137,9,FALSE))</f>
        <v/>
      </c>
      <c r="C471" s="78" t="str">
        <f t="shared" si="38"/>
        <v/>
      </c>
      <c r="D471" s="36" t="str">
        <f t="shared" si="39"/>
        <v/>
      </c>
      <c r="E471" s="44"/>
      <c r="F471" s="81" t="str">
        <f t="shared" si="40"/>
        <v/>
      </c>
      <c r="G471" s="76"/>
      <c r="H471" s="76"/>
      <c r="I471" s="76"/>
      <c r="J471" s="44"/>
      <c r="K471" t="str">
        <f>IF(E471="","",'OPĆI DIO'!$C$1)</f>
        <v/>
      </c>
      <c r="L471" t="str">
        <f t="shared" si="41"/>
        <v/>
      </c>
      <c r="M471" t="str">
        <f t="shared" si="42"/>
        <v/>
      </c>
    </row>
    <row r="472" spans="1:13">
      <c r="A472" s="37" t="str">
        <f>IF(E472="","",VLOOKUP('OPĆI DIO'!$C$1,'OPĆI DIO'!$N$4:$W$137,10,FALSE))</f>
        <v/>
      </c>
      <c r="B472" s="37" t="str">
        <f>IF(E472="","",VLOOKUP('OPĆI DIO'!$C$1,'OPĆI DIO'!$N$4:$W$137,9,FALSE))</f>
        <v/>
      </c>
      <c r="C472" s="78" t="str">
        <f t="shared" si="38"/>
        <v/>
      </c>
      <c r="D472" s="36" t="str">
        <f t="shared" si="39"/>
        <v/>
      </c>
      <c r="E472" s="44"/>
      <c r="F472" s="81" t="str">
        <f t="shared" si="40"/>
        <v/>
      </c>
      <c r="G472" s="76"/>
      <c r="H472" s="76"/>
      <c r="I472" s="76"/>
      <c r="J472" s="44"/>
      <c r="K472" t="str">
        <f>IF(E472="","",'OPĆI DIO'!$C$1)</f>
        <v/>
      </c>
      <c r="L472" t="str">
        <f t="shared" si="41"/>
        <v/>
      </c>
      <c r="M472" t="str">
        <f t="shared" si="42"/>
        <v/>
      </c>
    </row>
    <row r="473" spans="1:13">
      <c r="A473" s="37" t="str">
        <f>IF(E473="","",VLOOKUP('OPĆI DIO'!$C$1,'OPĆI DIO'!$N$4:$W$137,10,FALSE))</f>
        <v/>
      </c>
      <c r="B473" s="37" t="str">
        <f>IF(E473="","",VLOOKUP('OPĆI DIO'!$C$1,'OPĆI DIO'!$N$4:$W$137,9,FALSE))</f>
        <v/>
      </c>
      <c r="C473" s="78" t="str">
        <f t="shared" si="38"/>
        <v/>
      </c>
      <c r="D473" s="36" t="str">
        <f t="shared" si="39"/>
        <v/>
      </c>
      <c r="E473" s="44"/>
      <c r="F473" s="81" t="str">
        <f t="shared" si="40"/>
        <v/>
      </c>
      <c r="G473" s="76"/>
      <c r="H473" s="76"/>
      <c r="I473" s="76"/>
      <c r="J473" s="44"/>
      <c r="K473" t="str">
        <f>IF(E473="","",'OPĆI DIO'!$C$1)</f>
        <v/>
      </c>
      <c r="L473" t="str">
        <f t="shared" si="41"/>
        <v/>
      </c>
      <c r="M473" t="str">
        <f t="shared" si="42"/>
        <v/>
      </c>
    </row>
    <row r="474" spans="1:13">
      <c r="A474" s="37" t="str">
        <f>IF(E474="","",VLOOKUP('OPĆI DIO'!$C$1,'OPĆI DIO'!$N$4:$W$137,10,FALSE))</f>
        <v/>
      </c>
      <c r="B474" s="37" t="str">
        <f>IF(E474="","",VLOOKUP('OPĆI DIO'!$C$1,'OPĆI DIO'!$N$4:$W$137,9,FALSE))</f>
        <v/>
      </c>
      <c r="C474" s="78" t="str">
        <f t="shared" si="38"/>
        <v/>
      </c>
      <c r="D474" s="36" t="str">
        <f t="shared" si="39"/>
        <v/>
      </c>
      <c r="E474" s="44"/>
      <c r="F474" s="81" t="str">
        <f t="shared" si="40"/>
        <v/>
      </c>
      <c r="G474" s="76"/>
      <c r="H474" s="76"/>
      <c r="I474" s="76"/>
      <c r="J474" s="44"/>
      <c r="K474" t="str">
        <f>IF(E474="","",'OPĆI DIO'!$C$1)</f>
        <v/>
      </c>
      <c r="L474" t="str">
        <f t="shared" si="41"/>
        <v/>
      </c>
      <c r="M474" t="str">
        <f t="shared" si="42"/>
        <v/>
      </c>
    </row>
    <row r="475" spans="1:13">
      <c r="A475" s="37" t="str">
        <f>IF(E475="","",VLOOKUP('OPĆI DIO'!$C$1,'OPĆI DIO'!$N$4:$W$137,10,FALSE))</f>
        <v/>
      </c>
      <c r="B475" s="37" t="str">
        <f>IF(E475="","",VLOOKUP('OPĆI DIO'!$C$1,'OPĆI DIO'!$N$4:$W$137,9,FALSE))</f>
        <v/>
      </c>
      <c r="C475" s="78" t="str">
        <f t="shared" si="38"/>
        <v/>
      </c>
      <c r="D475" s="36" t="str">
        <f t="shared" si="39"/>
        <v/>
      </c>
      <c r="E475" s="44"/>
      <c r="F475" s="81" t="str">
        <f t="shared" si="40"/>
        <v/>
      </c>
      <c r="G475" s="76"/>
      <c r="H475" s="76"/>
      <c r="I475" s="76"/>
      <c r="J475" s="44"/>
      <c r="K475" t="str">
        <f>IF(E475="","",'OPĆI DIO'!$C$1)</f>
        <v/>
      </c>
      <c r="L475" t="str">
        <f t="shared" si="41"/>
        <v/>
      </c>
      <c r="M475" t="str">
        <f t="shared" si="42"/>
        <v/>
      </c>
    </row>
    <row r="476" spans="1:13">
      <c r="A476" s="37" t="str">
        <f>IF(E476="","",VLOOKUP('OPĆI DIO'!$C$1,'OPĆI DIO'!$N$4:$W$137,10,FALSE))</f>
        <v/>
      </c>
      <c r="B476" s="37" t="str">
        <f>IF(E476="","",VLOOKUP('OPĆI DIO'!$C$1,'OPĆI DIO'!$N$4:$W$137,9,FALSE))</f>
        <v/>
      </c>
      <c r="C476" s="78" t="str">
        <f t="shared" si="38"/>
        <v/>
      </c>
      <c r="D476" s="36" t="str">
        <f t="shared" si="39"/>
        <v/>
      </c>
      <c r="E476" s="44"/>
      <c r="F476" s="81" t="str">
        <f t="shared" si="40"/>
        <v/>
      </c>
      <c r="G476" s="76"/>
      <c r="H476" s="76"/>
      <c r="I476" s="76"/>
      <c r="J476" s="44"/>
      <c r="K476" t="str">
        <f>IF(E476="","",'OPĆI DIO'!$C$1)</f>
        <v/>
      </c>
      <c r="L476" t="str">
        <f t="shared" si="41"/>
        <v/>
      </c>
      <c r="M476" t="str">
        <f t="shared" si="42"/>
        <v/>
      </c>
    </row>
    <row r="477" spans="1:13">
      <c r="A477" s="37" t="str">
        <f>IF(E477="","",VLOOKUP('OPĆI DIO'!$C$1,'OPĆI DIO'!$N$4:$W$137,10,FALSE))</f>
        <v/>
      </c>
      <c r="B477" s="37" t="str">
        <f>IF(E477="","",VLOOKUP('OPĆI DIO'!$C$1,'OPĆI DIO'!$N$4:$W$137,9,FALSE))</f>
        <v/>
      </c>
      <c r="C477" s="78" t="str">
        <f t="shared" si="38"/>
        <v/>
      </c>
      <c r="D477" s="36" t="str">
        <f t="shared" si="39"/>
        <v/>
      </c>
      <c r="E477" s="44"/>
      <c r="F477" s="81" t="str">
        <f t="shared" si="40"/>
        <v/>
      </c>
      <c r="G477" s="76"/>
      <c r="H477" s="76"/>
      <c r="I477" s="76"/>
      <c r="J477" s="44"/>
      <c r="K477" t="str">
        <f>IF(E477="","",'OPĆI DIO'!$C$1)</f>
        <v/>
      </c>
      <c r="L477" t="str">
        <f t="shared" si="41"/>
        <v/>
      </c>
      <c r="M477" t="str">
        <f t="shared" si="42"/>
        <v/>
      </c>
    </row>
    <row r="478" spans="1:13">
      <c r="A478" s="37" t="str">
        <f>IF(E478="","",VLOOKUP('OPĆI DIO'!$C$1,'OPĆI DIO'!$N$4:$W$137,10,FALSE))</f>
        <v/>
      </c>
      <c r="B478" s="37" t="str">
        <f>IF(E478="","",VLOOKUP('OPĆI DIO'!$C$1,'OPĆI DIO'!$N$4:$W$137,9,FALSE))</f>
        <v/>
      </c>
      <c r="C478" s="78" t="str">
        <f t="shared" si="38"/>
        <v/>
      </c>
      <c r="D478" s="36" t="str">
        <f t="shared" si="39"/>
        <v/>
      </c>
      <c r="E478" s="44"/>
      <c r="F478" s="81" t="str">
        <f t="shared" si="40"/>
        <v/>
      </c>
      <c r="G478" s="76"/>
      <c r="H478" s="76"/>
      <c r="I478" s="76"/>
      <c r="J478" s="44"/>
      <c r="K478" t="str">
        <f>IF(E478="","",'OPĆI DIO'!$C$1)</f>
        <v/>
      </c>
      <c r="L478" t="str">
        <f t="shared" si="41"/>
        <v/>
      </c>
      <c r="M478" t="str">
        <f t="shared" si="42"/>
        <v/>
      </c>
    </row>
    <row r="479" spans="1:13">
      <c r="A479" s="37" t="str">
        <f>IF(E479="","",VLOOKUP('OPĆI DIO'!$C$1,'OPĆI DIO'!$N$4:$W$137,10,FALSE))</f>
        <v/>
      </c>
      <c r="B479" s="37" t="str">
        <f>IF(E479="","",VLOOKUP('OPĆI DIO'!$C$1,'OPĆI DIO'!$N$4:$W$137,9,FALSE))</f>
        <v/>
      </c>
      <c r="C479" s="78" t="str">
        <f t="shared" si="38"/>
        <v/>
      </c>
      <c r="D479" s="36" t="str">
        <f t="shared" si="39"/>
        <v/>
      </c>
      <c r="E479" s="44"/>
      <c r="F479" s="81" t="str">
        <f t="shared" si="40"/>
        <v/>
      </c>
      <c r="G479" s="76"/>
      <c r="H479" s="76"/>
      <c r="I479" s="76"/>
      <c r="J479" s="44"/>
      <c r="K479" t="str">
        <f>IF(E479="","",'OPĆI DIO'!$C$1)</f>
        <v/>
      </c>
      <c r="L479" t="str">
        <f t="shared" si="41"/>
        <v/>
      </c>
      <c r="M479" t="str">
        <f t="shared" si="42"/>
        <v/>
      </c>
    </row>
    <row r="480" spans="1:13">
      <c r="A480" s="37" t="str">
        <f>IF(E480="","",VLOOKUP('OPĆI DIO'!$C$1,'OPĆI DIO'!$N$4:$W$137,10,FALSE))</f>
        <v/>
      </c>
      <c r="B480" s="37" t="str">
        <f>IF(E480="","",VLOOKUP('OPĆI DIO'!$C$1,'OPĆI DIO'!$N$4:$W$137,9,FALSE))</f>
        <v/>
      </c>
      <c r="C480" s="78" t="str">
        <f t="shared" si="38"/>
        <v/>
      </c>
      <c r="D480" s="36" t="str">
        <f t="shared" si="39"/>
        <v/>
      </c>
      <c r="E480" s="44"/>
      <c r="F480" s="81" t="str">
        <f t="shared" si="40"/>
        <v/>
      </c>
      <c r="G480" s="76"/>
      <c r="H480" s="76"/>
      <c r="I480" s="76"/>
      <c r="J480" s="44"/>
      <c r="K480" t="str">
        <f>IF(E480="","",'OPĆI DIO'!$C$1)</f>
        <v/>
      </c>
      <c r="L480" t="str">
        <f t="shared" si="41"/>
        <v/>
      </c>
      <c r="M480" t="str">
        <f t="shared" si="42"/>
        <v/>
      </c>
    </row>
    <row r="481" spans="1:13">
      <c r="A481" s="37" t="str">
        <f>IF(E481="","",VLOOKUP('OPĆI DIO'!$C$1,'OPĆI DIO'!$N$4:$W$137,10,FALSE))</f>
        <v/>
      </c>
      <c r="B481" s="37" t="str">
        <f>IF(E481="","",VLOOKUP('OPĆI DIO'!$C$1,'OPĆI DIO'!$N$4:$W$137,9,FALSE))</f>
        <v/>
      </c>
      <c r="C481" s="78" t="str">
        <f t="shared" si="38"/>
        <v/>
      </c>
      <c r="D481" s="36" t="str">
        <f t="shared" si="39"/>
        <v/>
      </c>
      <c r="E481" s="44"/>
      <c r="F481" s="81" t="str">
        <f t="shared" si="40"/>
        <v/>
      </c>
      <c r="G481" s="76"/>
      <c r="H481" s="76"/>
      <c r="I481" s="76"/>
      <c r="J481" s="44"/>
      <c r="K481" t="str">
        <f>IF(E481="","",'OPĆI DIO'!$C$1)</f>
        <v/>
      </c>
      <c r="L481" t="str">
        <f t="shared" si="41"/>
        <v/>
      </c>
      <c r="M481" t="str">
        <f t="shared" si="42"/>
        <v/>
      </c>
    </row>
    <row r="482" spans="1:13">
      <c r="A482" s="37" t="str">
        <f>IF(E482="","",VLOOKUP('OPĆI DIO'!$C$1,'OPĆI DIO'!$N$4:$W$137,10,FALSE))</f>
        <v/>
      </c>
      <c r="B482" s="37" t="str">
        <f>IF(E482="","",VLOOKUP('OPĆI DIO'!$C$1,'OPĆI DIO'!$N$4:$W$137,9,FALSE))</f>
        <v/>
      </c>
      <c r="C482" s="78" t="str">
        <f t="shared" si="38"/>
        <v/>
      </c>
      <c r="D482" s="36" t="str">
        <f t="shared" si="39"/>
        <v/>
      </c>
      <c r="E482" s="44"/>
      <c r="F482" s="81" t="str">
        <f t="shared" si="40"/>
        <v/>
      </c>
      <c r="G482" s="76"/>
      <c r="H482" s="76"/>
      <c r="I482" s="76"/>
      <c r="J482" s="44"/>
      <c r="K482" t="str">
        <f>IF(E482="","",'OPĆI DIO'!$C$1)</f>
        <v/>
      </c>
      <c r="L482" t="str">
        <f t="shared" si="41"/>
        <v/>
      </c>
      <c r="M482" t="str">
        <f t="shared" si="42"/>
        <v/>
      </c>
    </row>
    <row r="483" spans="1:13">
      <c r="A483" s="37" t="str">
        <f>IF(E483="","",VLOOKUP('OPĆI DIO'!$C$1,'OPĆI DIO'!$N$4:$W$137,10,FALSE))</f>
        <v/>
      </c>
      <c r="B483" s="37" t="str">
        <f>IF(E483="","",VLOOKUP('OPĆI DIO'!$C$1,'OPĆI DIO'!$N$4:$W$137,9,FALSE))</f>
        <v/>
      </c>
      <c r="C483" s="78" t="str">
        <f t="shared" si="38"/>
        <v/>
      </c>
      <c r="D483" s="36" t="str">
        <f t="shared" si="39"/>
        <v/>
      </c>
      <c r="E483" s="44"/>
      <c r="F483" s="81" t="str">
        <f t="shared" si="40"/>
        <v/>
      </c>
      <c r="G483" s="76"/>
      <c r="H483" s="76"/>
      <c r="I483" s="76"/>
      <c r="J483" s="44"/>
      <c r="K483" t="str">
        <f>IF(E483="","",'OPĆI DIO'!$C$1)</f>
        <v/>
      </c>
      <c r="L483" t="str">
        <f t="shared" si="41"/>
        <v/>
      </c>
      <c r="M483" t="str">
        <f t="shared" si="42"/>
        <v/>
      </c>
    </row>
    <row r="484" spans="1:13">
      <c r="A484" s="37" t="str">
        <f>IF(E484="","",VLOOKUP('OPĆI DIO'!$C$1,'OPĆI DIO'!$N$4:$W$137,10,FALSE))</f>
        <v/>
      </c>
      <c r="B484" s="37" t="str">
        <f>IF(E484="","",VLOOKUP('OPĆI DIO'!$C$1,'OPĆI DIO'!$N$4:$W$137,9,FALSE))</f>
        <v/>
      </c>
      <c r="C484" s="78" t="str">
        <f t="shared" si="38"/>
        <v/>
      </c>
      <c r="D484" s="36" t="str">
        <f t="shared" si="39"/>
        <v/>
      </c>
      <c r="E484" s="44"/>
      <c r="F484" s="81" t="str">
        <f t="shared" si="40"/>
        <v/>
      </c>
      <c r="G484" s="76"/>
      <c r="H484" s="76"/>
      <c r="I484" s="76"/>
      <c r="J484" s="44"/>
      <c r="K484" t="str">
        <f>IF(E484="","",'OPĆI DIO'!$C$1)</f>
        <v/>
      </c>
      <c r="L484" t="str">
        <f t="shared" si="41"/>
        <v/>
      </c>
      <c r="M484" t="str">
        <f t="shared" si="42"/>
        <v/>
      </c>
    </row>
    <row r="485" spans="1:13">
      <c r="A485" s="37" t="str">
        <f>IF(E485="","",VLOOKUP('OPĆI DIO'!$C$1,'OPĆI DIO'!$N$4:$W$137,10,FALSE))</f>
        <v/>
      </c>
      <c r="B485" s="37" t="str">
        <f>IF(E485="","",VLOOKUP('OPĆI DIO'!$C$1,'OPĆI DIO'!$N$4:$W$137,9,FALSE))</f>
        <v/>
      </c>
      <c r="C485" s="78" t="str">
        <f t="shared" si="38"/>
        <v/>
      </c>
      <c r="D485" s="36" t="str">
        <f t="shared" si="39"/>
        <v/>
      </c>
      <c r="E485" s="44"/>
      <c r="F485" s="81" t="str">
        <f t="shared" si="40"/>
        <v/>
      </c>
      <c r="G485" s="76"/>
      <c r="H485" s="76"/>
      <c r="I485" s="76"/>
      <c r="J485" s="44"/>
      <c r="K485" t="str">
        <f>IF(E485="","",'OPĆI DIO'!$C$1)</f>
        <v/>
      </c>
      <c r="L485" t="str">
        <f t="shared" si="41"/>
        <v/>
      </c>
      <c r="M485" t="str">
        <f t="shared" si="42"/>
        <v/>
      </c>
    </row>
    <row r="486" spans="1:13">
      <c r="A486" s="37" t="str">
        <f>IF(E486="","",VLOOKUP('OPĆI DIO'!$C$1,'OPĆI DIO'!$N$4:$W$137,10,FALSE))</f>
        <v/>
      </c>
      <c r="B486" s="37" t="str">
        <f>IF(E486="","",VLOOKUP('OPĆI DIO'!$C$1,'OPĆI DIO'!$N$4:$W$137,9,FALSE))</f>
        <v/>
      </c>
      <c r="C486" s="78" t="str">
        <f t="shared" si="38"/>
        <v/>
      </c>
      <c r="D486" s="36" t="str">
        <f t="shared" si="39"/>
        <v/>
      </c>
      <c r="E486" s="44"/>
      <c r="F486" s="81" t="str">
        <f t="shared" si="40"/>
        <v/>
      </c>
      <c r="G486" s="76"/>
      <c r="H486" s="76"/>
      <c r="I486" s="76"/>
      <c r="J486" s="44"/>
      <c r="K486" t="str">
        <f>IF(E486="","",'OPĆI DIO'!$C$1)</f>
        <v/>
      </c>
      <c r="L486" t="str">
        <f t="shared" si="41"/>
        <v/>
      </c>
      <c r="M486" t="str">
        <f t="shared" si="42"/>
        <v/>
      </c>
    </row>
    <row r="487" spans="1:13">
      <c r="A487" s="37" t="str">
        <f>IF(E487="","",VLOOKUP('OPĆI DIO'!$C$1,'OPĆI DIO'!$N$4:$W$137,10,FALSE))</f>
        <v/>
      </c>
      <c r="B487" s="37" t="str">
        <f>IF(E487="","",VLOOKUP('OPĆI DIO'!$C$1,'OPĆI DIO'!$N$4:$W$137,9,FALSE))</f>
        <v/>
      </c>
      <c r="C487" s="78" t="str">
        <f t="shared" si="38"/>
        <v/>
      </c>
      <c r="D487" s="36" t="str">
        <f t="shared" si="39"/>
        <v/>
      </c>
      <c r="E487" s="44"/>
      <c r="F487" s="81" t="str">
        <f t="shared" si="40"/>
        <v/>
      </c>
      <c r="G487" s="76"/>
      <c r="H487" s="76"/>
      <c r="I487" s="76"/>
      <c r="J487" s="44"/>
      <c r="K487" t="str">
        <f>IF(E487="","",'OPĆI DIO'!$C$1)</f>
        <v/>
      </c>
      <c r="L487" t="str">
        <f t="shared" si="41"/>
        <v/>
      </c>
      <c r="M487" t="str">
        <f t="shared" si="42"/>
        <v/>
      </c>
    </row>
    <row r="488" spans="1:13">
      <c r="A488" s="37" t="str">
        <f>IF(E488="","",VLOOKUP('OPĆI DIO'!$C$1,'OPĆI DIO'!$N$4:$W$137,10,FALSE))</f>
        <v/>
      </c>
      <c r="B488" s="37" t="str">
        <f>IF(E488="","",VLOOKUP('OPĆI DIO'!$C$1,'OPĆI DIO'!$N$4:$W$137,9,FALSE))</f>
        <v/>
      </c>
      <c r="C488" s="78" t="str">
        <f t="shared" si="38"/>
        <v/>
      </c>
      <c r="D488" s="36" t="str">
        <f t="shared" si="39"/>
        <v/>
      </c>
      <c r="E488" s="44"/>
      <c r="F488" s="81" t="str">
        <f t="shared" si="40"/>
        <v/>
      </c>
      <c r="G488" s="76"/>
      <c r="H488" s="76"/>
      <c r="I488" s="76"/>
      <c r="J488" s="44"/>
      <c r="K488" t="str">
        <f>IF(E488="","",'OPĆI DIO'!$C$1)</f>
        <v/>
      </c>
      <c r="L488" t="str">
        <f t="shared" si="41"/>
        <v/>
      </c>
      <c r="M488" t="str">
        <f t="shared" si="42"/>
        <v/>
      </c>
    </row>
    <row r="489" spans="1:13">
      <c r="A489" s="37" t="str">
        <f>IF(E489="","",VLOOKUP('OPĆI DIO'!$C$1,'OPĆI DIO'!$N$4:$W$137,10,FALSE))</f>
        <v/>
      </c>
      <c r="B489" s="37" t="str">
        <f>IF(E489="","",VLOOKUP('OPĆI DIO'!$C$1,'OPĆI DIO'!$N$4:$W$137,9,FALSE))</f>
        <v/>
      </c>
      <c r="C489" s="78" t="str">
        <f t="shared" si="38"/>
        <v/>
      </c>
      <c r="D489" s="36" t="str">
        <f t="shared" si="39"/>
        <v/>
      </c>
      <c r="E489" s="44"/>
      <c r="F489" s="81" t="str">
        <f t="shared" si="40"/>
        <v/>
      </c>
      <c r="G489" s="76"/>
      <c r="H489" s="76"/>
      <c r="I489" s="76"/>
      <c r="J489" s="44"/>
      <c r="K489" t="str">
        <f>IF(E489="","",'OPĆI DIO'!$C$1)</f>
        <v/>
      </c>
      <c r="L489" t="str">
        <f t="shared" si="41"/>
        <v/>
      </c>
      <c r="M489" t="str">
        <f t="shared" si="42"/>
        <v/>
      </c>
    </row>
    <row r="490" spans="1:13">
      <c r="A490" s="37" t="str">
        <f>IF(E490="","",VLOOKUP('OPĆI DIO'!$C$1,'OPĆI DIO'!$N$4:$W$137,10,FALSE))</f>
        <v/>
      </c>
      <c r="B490" s="37" t="str">
        <f>IF(E490="","",VLOOKUP('OPĆI DIO'!$C$1,'OPĆI DIO'!$N$4:$W$137,9,FALSE))</f>
        <v/>
      </c>
      <c r="C490" s="78" t="str">
        <f t="shared" si="38"/>
        <v/>
      </c>
      <c r="D490" s="36" t="str">
        <f t="shared" si="39"/>
        <v/>
      </c>
      <c r="E490" s="44"/>
      <c r="F490" s="81" t="str">
        <f t="shared" si="40"/>
        <v/>
      </c>
      <c r="G490" s="76"/>
      <c r="H490" s="76"/>
      <c r="I490" s="76"/>
      <c r="J490" s="44"/>
      <c r="K490" t="str">
        <f>IF(E490="","",'OPĆI DIO'!$C$1)</f>
        <v/>
      </c>
      <c r="L490" t="str">
        <f t="shared" si="41"/>
        <v/>
      </c>
      <c r="M490" t="str">
        <f t="shared" si="42"/>
        <v/>
      </c>
    </row>
    <row r="491" spans="1:13">
      <c r="A491" s="37" t="str">
        <f>IF(E491="","",VLOOKUP('OPĆI DIO'!$C$1,'OPĆI DIO'!$N$4:$W$137,10,FALSE))</f>
        <v/>
      </c>
      <c r="B491" s="37" t="str">
        <f>IF(E491="","",VLOOKUP('OPĆI DIO'!$C$1,'OPĆI DIO'!$N$4:$W$137,9,FALSE))</f>
        <v/>
      </c>
      <c r="C491" s="78" t="str">
        <f t="shared" si="38"/>
        <v/>
      </c>
      <c r="D491" s="36" t="str">
        <f t="shared" si="39"/>
        <v/>
      </c>
      <c r="E491" s="44"/>
      <c r="F491" s="81" t="str">
        <f t="shared" si="40"/>
        <v/>
      </c>
      <c r="G491" s="76"/>
      <c r="H491" s="76"/>
      <c r="I491" s="76"/>
      <c r="J491" s="44"/>
      <c r="K491" t="str">
        <f>IF(E491="","",'OPĆI DIO'!$C$1)</f>
        <v/>
      </c>
      <c r="L491" t="str">
        <f t="shared" si="41"/>
        <v/>
      </c>
      <c r="M491" t="str">
        <f t="shared" si="42"/>
        <v/>
      </c>
    </row>
    <row r="492" spans="1:13">
      <c r="A492" s="37" t="str">
        <f>IF(E492="","",VLOOKUP('OPĆI DIO'!$C$1,'OPĆI DIO'!$N$4:$W$137,10,FALSE))</f>
        <v/>
      </c>
      <c r="B492" s="37" t="str">
        <f>IF(E492="","",VLOOKUP('OPĆI DIO'!$C$1,'OPĆI DIO'!$N$4:$W$137,9,FALSE))</f>
        <v/>
      </c>
      <c r="C492" s="78" t="str">
        <f t="shared" si="38"/>
        <v/>
      </c>
      <c r="D492" s="36" t="str">
        <f t="shared" si="39"/>
        <v/>
      </c>
      <c r="E492" s="44"/>
      <c r="F492" s="81" t="str">
        <f t="shared" si="40"/>
        <v/>
      </c>
      <c r="G492" s="76"/>
      <c r="H492" s="76"/>
      <c r="I492" s="76"/>
      <c r="J492" s="44"/>
      <c r="K492" t="str">
        <f>IF(E492="","",'OPĆI DIO'!$C$1)</f>
        <v/>
      </c>
      <c r="L492" t="str">
        <f t="shared" si="41"/>
        <v/>
      </c>
      <c r="M492" t="str">
        <f t="shared" si="42"/>
        <v/>
      </c>
    </row>
    <row r="493" spans="1:13">
      <c r="A493" s="37" t="str">
        <f>IF(E493="","",VLOOKUP('OPĆI DIO'!$C$1,'OPĆI DIO'!$N$4:$W$137,10,FALSE))</f>
        <v/>
      </c>
      <c r="B493" s="37" t="str">
        <f>IF(E493="","",VLOOKUP('OPĆI DIO'!$C$1,'OPĆI DIO'!$N$4:$W$137,9,FALSE))</f>
        <v/>
      </c>
      <c r="C493" s="78" t="str">
        <f t="shared" si="38"/>
        <v/>
      </c>
      <c r="D493" s="36" t="str">
        <f t="shared" si="39"/>
        <v/>
      </c>
      <c r="E493" s="44"/>
      <c r="F493" s="81" t="str">
        <f t="shared" si="40"/>
        <v/>
      </c>
      <c r="G493" s="76"/>
      <c r="H493" s="76"/>
      <c r="I493" s="76"/>
      <c r="J493" s="44"/>
      <c r="K493" t="str">
        <f>IF(E493="","",'OPĆI DIO'!$C$1)</f>
        <v/>
      </c>
      <c r="L493" t="str">
        <f t="shared" si="41"/>
        <v/>
      </c>
      <c r="M493" t="str">
        <f t="shared" si="42"/>
        <v/>
      </c>
    </row>
    <row r="494" spans="1:13">
      <c r="A494" s="37" t="str">
        <f>IF(E494="","",VLOOKUP('OPĆI DIO'!$C$1,'OPĆI DIO'!$N$4:$W$137,10,FALSE))</f>
        <v/>
      </c>
      <c r="B494" s="37" t="str">
        <f>IF(E494="","",VLOOKUP('OPĆI DIO'!$C$1,'OPĆI DIO'!$N$4:$W$137,9,FALSE))</f>
        <v/>
      </c>
      <c r="C494" s="78" t="str">
        <f t="shared" si="38"/>
        <v/>
      </c>
      <c r="D494" s="36" t="str">
        <f t="shared" si="39"/>
        <v/>
      </c>
      <c r="E494" s="44"/>
      <c r="F494" s="81" t="str">
        <f t="shared" si="40"/>
        <v/>
      </c>
      <c r="G494" s="76"/>
      <c r="H494" s="76"/>
      <c r="I494" s="76"/>
      <c r="J494" s="44"/>
      <c r="K494" t="str">
        <f>IF(E494="","",'OPĆI DIO'!$C$1)</f>
        <v/>
      </c>
      <c r="L494" t="str">
        <f t="shared" si="41"/>
        <v/>
      </c>
      <c r="M494" t="str">
        <f t="shared" si="42"/>
        <v/>
      </c>
    </row>
    <row r="495" spans="1:13">
      <c r="A495" s="37" t="str">
        <f>IF(E495="","",VLOOKUP('OPĆI DIO'!$C$1,'OPĆI DIO'!$N$4:$W$137,10,FALSE))</f>
        <v/>
      </c>
      <c r="B495" s="37" t="str">
        <f>IF(E495="","",VLOOKUP('OPĆI DIO'!$C$1,'OPĆI DIO'!$N$4:$W$137,9,FALSE))</f>
        <v/>
      </c>
      <c r="C495" s="78" t="str">
        <f t="shared" si="38"/>
        <v/>
      </c>
      <c r="D495" s="36" t="str">
        <f t="shared" si="39"/>
        <v/>
      </c>
      <c r="E495" s="44"/>
      <c r="F495" s="81" t="str">
        <f t="shared" si="40"/>
        <v/>
      </c>
      <c r="G495" s="76"/>
      <c r="H495" s="76"/>
      <c r="I495" s="76"/>
      <c r="J495" s="44"/>
      <c r="K495" t="str">
        <f>IF(E495="","",'OPĆI DIO'!$C$1)</f>
        <v/>
      </c>
      <c r="L495" t="str">
        <f t="shared" si="41"/>
        <v/>
      </c>
      <c r="M495" t="str">
        <f t="shared" si="42"/>
        <v/>
      </c>
    </row>
    <row r="496" spans="1:13">
      <c r="A496" s="37" t="str">
        <f>IF(E496="","",VLOOKUP('OPĆI DIO'!$C$1,'OPĆI DIO'!$N$4:$W$137,10,FALSE))</f>
        <v/>
      </c>
      <c r="B496" s="37" t="str">
        <f>IF(E496="","",VLOOKUP('OPĆI DIO'!$C$1,'OPĆI DIO'!$N$4:$W$137,9,FALSE))</f>
        <v/>
      </c>
      <c r="C496" s="78" t="str">
        <f t="shared" si="38"/>
        <v/>
      </c>
      <c r="D496" s="36" t="str">
        <f t="shared" si="39"/>
        <v/>
      </c>
      <c r="E496" s="44"/>
      <c r="F496" s="81" t="str">
        <f t="shared" si="40"/>
        <v/>
      </c>
      <c r="G496" s="76"/>
      <c r="H496" s="76"/>
      <c r="I496" s="76"/>
      <c r="J496" s="44"/>
      <c r="K496" t="str">
        <f>IF(E496="","",'OPĆI DIO'!$C$1)</f>
        <v/>
      </c>
      <c r="L496" t="str">
        <f t="shared" si="41"/>
        <v/>
      </c>
      <c r="M496" t="str">
        <f t="shared" si="42"/>
        <v/>
      </c>
    </row>
    <row r="497" spans="1:13">
      <c r="A497" s="37" t="str">
        <f>IF(E497="","",VLOOKUP('OPĆI DIO'!$C$1,'OPĆI DIO'!$N$4:$W$137,10,FALSE))</f>
        <v/>
      </c>
      <c r="B497" s="37" t="str">
        <f>IF(E497="","",VLOOKUP('OPĆI DIO'!$C$1,'OPĆI DIO'!$N$4:$W$137,9,FALSE))</f>
        <v/>
      </c>
      <c r="C497" s="78" t="str">
        <f t="shared" si="38"/>
        <v/>
      </c>
      <c r="D497" s="36" t="str">
        <f t="shared" si="39"/>
        <v/>
      </c>
      <c r="E497" s="44"/>
      <c r="F497" s="81" t="str">
        <f t="shared" si="40"/>
        <v/>
      </c>
      <c r="G497" s="76"/>
      <c r="H497" s="76"/>
      <c r="I497" s="76"/>
      <c r="J497" s="44"/>
      <c r="K497" t="str">
        <f>IF(E497="","",'OPĆI DIO'!$C$1)</f>
        <v/>
      </c>
      <c r="L497" t="str">
        <f t="shared" si="41"/>
        <v/>
      </c>
      <c r="M497" t="str">
        <f t="shared" si="42"/>
        <v/>
      </c>
    </row>
    <row r="498" spans="1:13">
      <c r="A498" s="37" t="str">
        <f>IF(E498="","",VLOOKUP('OPĆI DIO'!$C$1,'OPĆI DIO'!$N$4:$W$137,10,FALSE))</f>
        <v/>
      </c>
      <c r="B498" s="37" t="str">
        <f>IF(E498="","",VLOOKUP('OPĆI DIO'!$C$1,'OPĆI DIO'!$N$4:$W$137,9,FALSE))</f>
        <v/>
      </c>
      <c r="C498" s="78" t="str">
        <f t="shared" si="38"/>
        <v/>
      </c>
      <c r="D498" s="36" t="str">
        <f t="shared" si="39"/>
        <v/>
      </c>
      <c r="E498" s="44"/>
      <c r="F498" s="81" t="str">
        <f t="shared" si="40"/>
        <v/>
      </c>
      <c r="G498" s="76"/>
      <c r="H498" s="76"/>
      <c r="I498" s="76"/>
      <c r="J498" s="44"/>
      <c r="K498" t="str">
        <f>IF(E498="","",'OPĆI DIO'!$C$1)</f>
        <v/>
      </c>
      <c r="L498" t="str">
        <f t="shared" si="41"/>
        <v/>
      </c>
      <c r="M498" t="str">
        <f t="shared" si="42"/>
        <v/>
      </c>
    </row>
    <row r="499" spans="1:13">
      <c r="A499" s="37" t="str">
        <f>IF(E499="","",VLOOKUP('OPĆI DIO'!$C$1,'OPĆI DIO'!$N$4:$W$137,10,FALSE))</f>
        <v/>
      </c>
      <c r="B499" s="37" t="str">
        <f>IF(E499="","",VLOOKUP('OPĆI DIO'!$C$1,'OPĆI DIO'!$N$4:$W$137,9,FALSE))</f>
        <v/>
      </c>
      <c r="C499" s="78" t="str">
        <f t="shared" si="38"/>
        <v/>
      </c>
      <c r="D499" s="36" t="str">
        <f t="shared" si="39"/>
        <v/>
      </c>
      <c r="E499" s="44"/>
      <c r="F499" s="81" t="str">
        <f t="shared" si="40"/>
        <v/>
      </c>
      <c r="G499" s="76"/>
      <c r="H499" s="76"/>
      <c r="I499" s="76"/>
      <c r="J499" s="44"/>
      <c r="K499" t="str">
        <f>IF(E499="","",'OPĆI DIO'!$C$1)</f>
        <v/>
      </c>
      <c r="L499" t="str">
        <f t="shared" si="41"/>
        <v/>
      </c>
      <c r="M499" t="str">
        <f t="shared" si="42"/>
        <v/>
      </c>
    </row>
    <row r="500" spans="1:13">
      <c r="A500" s="37" t="str">
        <f>IF(E500="","",VLOOKUP('OPĆI DIO'!$C$1,'OPĆI DIO'!$N$4:$W$137,10,FALSE))</f>
        <v/>
      </c>
      <c r="B500" s="37" t="str">
        <f>IF(E500="","",VLOOKUP('OPĆI DIO'!$C$1,'OPĆI DIO'!$N$4:$W$137,9,FALSE))</f>
        <v/>
      </c>
      <c r="C500" s="78" t="str">
        <f t="shared" si="38"/>
        <v/>
      </c>
      <c r="D500" s="36" t="str">
        <f t="shared" si="39"/>
        <v/>
      </c>
      <c r="E500" s="44"/>
      <c r="F500" s="81" t="str">
        <f t="shared" si="40"/>
        <v/>
      </c>
      <c r="G500" s="76"/>
      <c r="H500" s="76"/>
      <c r="I500" s="76"/>
      <c r="J500" s="44"/>
      <c r="K500" t="str">
        <f>IF(E500="","",'OPĆI DIO'!$C$1)</f>
        <v/>
      </c>
      <c r="L500" t="str">
        <f t="shared" si="41"/>
        <v/>
      </c>
      <c r="M500" t="str">
        <f t="shared" si="42"/>
        <v/>
      </c>
    </row>
    <row r="501" spans="1:13">
      <c r="A501" s="37" t="str">
        <f>IF(E501="","",VLOOKUP('OPĆI DIO'!$C$1,'OPĆI DIO'!$N$4:$W$137,10,FALSE))</f>
        <v/>
      </c>
      <c r="B501" s="37" t="str">
        <f>IF(E501="","",VLOOKUP('OPĆI DIO'!$C$1,'OPĆI DIO'!$N$4:$W$137,9,FALSE))</f>
        <v/>
      </c>
      <c r="C501" s="78" t="str">
        <f t="shared" si="38"/>
        <v/>
      </c>
      <c r="D501" s="36" t="str">
        <f t="shared" si="39"/>
        <v/>
      </c>
      <c r="E501" s="44"/>
      <c r="F501" s="81" t="str">
        <f t="shared" si="40"/>
        <v/>
      </c>
      <c r="G501" s="76"/>
      <c r="H501" s="76"/>
      <c r="I501" s="76"/>
      <c r="J501" s="44"/>
      <c r="K501" t="str">
        <f>IF(E501="","",'OPĆI DIO'!$C$1)</f>
        <v/>
      </c>
      <c r="L501" t="str">
        <f t="shared" si="41"/>
        <v/>
      </c>
      <c r="M501" t="str">
        <f t="shared" si="42"/>
        <v/>
      </c>
    </row>
    <row r="502" spans="1:13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xmlns:xlrd2="http://schemas.microsoft.com/office/spreadsheetml/2017/richdata2"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zoomScale="90" zoomScaleNormal="90" workbookViewId="0">
      <pane ySplit="2" topLeftCell="A75" activePane="bottomLeft" state="frozen"/>
      <selection pane="bottomLeft" activeCell="G37" sqref="G37"/>
    </sheetView>
  </sheetViews>
  <sheetFormatPr baseColWidth="10" defaultColWidth="0" defaultRowHeight="15" zeroHeight="1"/>
  <cols>
    <col min="1" max="1" width="8.33203125" customWidth="1"/>
    <col min="2" max="2" width="20.33203125" customWidth="1"/>
    <col min="3" max="3" width="11.5" customWidth="1"/>
    <col min="4" max="4" width="33" customWidth="1"/>
    <col min="5" max="5" width="11.33203125" customWidth="1"/>
    <col min="6" max="6" width="21.83203125" customWidth="1"/>
    <col min="7" max="7" width="12.5" customWidth="1"/>
    <col min="8" max="8" width="36.6640625" customWidth="1"/>
    <col min="9" max="9" width="8.5" customWidth="1"/>
    <col min="10" max="10" width="16.5" style="5" customWidth="1"/>
    <col min="11" max="11" width="15.6640625" style="5" customWidth="1"/>
    <col min="12" max="12" width="15.1640625" style="5" customWidth="1"/>
    <col min="13" max="13" width="46.5" style="5" customWidth="1"/>
    <col min="14" max="14" width="13.6640625" hidden="1" customWidth="1"/>
    <col min="15" max="20" width="9.1640625" hidden="1" customWidth="1"/>
    <col min="21" max="21" width="46.5" hidden="1" customWidth="1"/>
    <col min="22" max="23" width="9.1640625" hidden="1" customWidth="1"/>
    <col min="24" max="24" width="58.83203125" hidden="1" customWidth="1"/>
    <col min="25" max="25" width="0" hidden="1" customWidth="1"/>
    <col min="26" max="26" width="0" style="189" hidden="1" customWidth="1"/>
    <col min="27" max="34" width="0" hidden="1" customWidth="1"/>
    <col min="35" max="16384" width="9.1640625" hidden="1"/>
  </cols>
  <sheetData>
    <row r="1" spans="1:34" ht="35.25" customHeight="1">
      <c r="A1" s="350" t="s">
        <v>4041</v>
      </c>
      <c r="B1" s="350"/>
      <c r="C1" s="350"/>
      <c r="D1" s="350"/>
      <c r="E1" s="80" t="str">
        <f>IF(OR('OPĆI DIO'!C1="odaberite -",'OPĆI DIO'!C1=""),"Molimo odaberite proračunskog korisnika na radnom listu Opći podaci!","")</f>
        <v/>
      </c>
      <c r="L1" s="211" t="s">
        <v>4039</v>
      </c>
    </row>
    <row r="2" spans="1:34" ht="36" customHeight="1">
      <c r="A2" s="38" t="s">
        <v>37</v>
      </c>
      <c r="B2" s="38" t="s">
        <v>38</v>
      </c>
      <c r="C2" s="42" t="s">
        <v>651</v>
      </c>
      <c r="D2" s="38" t="s">
        <v>40</v>
      </c>
      <c r="E2" s="42" t="s">
        <v>649</v>
      </c>
      <c r="F2" s="38" t="s">
        <v>650</v>
      </c>
      <c r="G2" s="42" t="s">
        <v>652</v>
      </c>
      <c r="H2" s="38" t="s">
        <v>42</v>
      </c>
      <c r="I2" s="38" t="s">
        <v>3908</v>
      </c>
      <c r="J2" s="82" t="s">
        <v>4779</v>
      </c>
      <c r="K2" s="82" t="s">
        <v>4780</v>
      </c>
      <c r="L2" s="82" t="s">
        <v>4781</v>
      </c>
      <c r="M2" s="186" t="s">
        <v>3878</v>
      </c>
      <c r="N2" s="186" t="s">
        <v>4815</v>
      </c>
      <c r="O2" s="39" t="s">
        <v>629</v>
      </c>
      <c r="P2" s="39" t="s">
        <v>630</v>
      </c>
      <c r="Q2" s="128" t="s">
        <v>2335</v>
      </c>
      <c r="R2" s="128" t="s">
        <v>4820</v>
      </c>
      <c r="S2" s="39" t="s">
        <v>4818</v>
      </c>
    </row>
    <row r="3" spans="1:34">
      <c r="A3" s="40" t="str">
        <f>IF(C3="","",VLOOKUP('OPĆI DIO'!$C$1,'OPĆI DIO'!$N$4:$W$137,10,FALSE))</f>
        <v>08006</v>
      </c>
      <c r="B3" s="40" t="str">
        <f>IF(C3="","",VLOOKUP('OPĆI DIO'!$C$1,'OPĆI DIO'!$N$4:$W$137,9,FALSE))</f>
        <v>Sveučilišta i veleučilišta u Republici Hrvatskoj</v>
      </c>
      <c r="C3" s="45">
        <v>31</v>
      </c>
      <c r="D3" s="40" t="str">
        <f>IFERROR(VLOOKUP(C3,$T$6:$U$24,2,FALSE),"")</f>
        <v>Vlastiti prihodi</v>
      </c>
      <c r="E3" s="45">
        <v>3111</v>
      </c>
      <c r="F3" s="40" t="str">
        <f t="shared" ref="F3" si="0">IFERROR(VLOOKUP(E3,$W$5:$Y$129,2,FALSE),"")</f>
        <v>Plaće za redovan rad</v>
      </c>
      <c r="G3" s="77" t="s">
        <v>144</v>
      </c>
      <c r="H3" s="40" t="str">
        <f>IFERROR(VLOOKUP(G3,$AC$6:$AD$344,2,FALSE),"")</f>
        <v>REDOVNA DJELATNOST SVEUČILIŠTA U ZAGREBU (IZ EVIDENCIJSKIH PRIHODA)</v>
      </c>
      <c r="I3" s="40" t="str">
        <f>IFERROR(VLOOKUP(G3,$AC$6:$AG$344,3,FALSE),"")</f>
        <v>0942</v>
      </c>
      <c r="J3" s="76">
        <v>1500000</v>
      </c>
      <c r="K3" s="76">
        <v>1500000</v>
      </c>
      <c r="L3" s="76">
        <v>1500000</v>
      </c>
      <c r="M3" s="44"/>
      <c r="N3" t="str">
        <f>IF(C3="","",'OPĆI DIO'!$C$1)</f>
        <v>1837 SVEUČILIŠTE U ZAGREBU - GRAĐEVINSKI FAKULTET</v>
      </c>
      <c r="O3" t="str">
        <f>LEFT(E3,3)</f>
        <v>311</v>
      </c>
      <c r="P3" t="str">
        <f>LEFT(E3,2)</f>
        <v>31</v>
      </c>
      <c r="Q3" t="str">
        <f>LEFT(C3,3)</f>
        <v>31</v>
      </c>
      <c r="R3" t="str">
        <f>MID(I3,2,2)</f>
        <v>94</v>
      </c>
      <c r="S3" t="str">
        <f>LEFT(E3,1)</f>
        <v>3</v>
      </c>
    </row>
    <row r="4" spans="1:34">
      <c r="A4" s="40" t="str">
        <f>IF(C4="","",VLOOKUP('OPĆI DIO'!$C$1,'OPĆI DIO'!$N$4:$W$137,10,FALSE))</f>
        <v>08006</v>
      </c>
      <c r="B4" s="40" t="str">
        <f>IF(C4="","",VLOOKUP('OPĆI DIO'!$C$1,'OPĆI DIO'!$N$4:$W$137,9,FALSE))</f>
        <v>Sveučilišta i veleučilišta u Republici Hrvatskoj</v>
      </c>
      <c r="C4" s="45">
        <v>31</v>
      </c>
      <c r="D4" s="40" t="str">
        <f t="shared" ref="D4:D66" si="1">IFERROR(VLOOKUP(C4,$T$6:$U$24,2,FALSE),"")</f>
        <v>Vlastiti prihodi</v>
      </c>
      <c r="E4" s="45">
        <v>3121</v>
      </c>
      <c r="F4" s="40" t="str">
        <f t="shared" ref="F4:F67" si="2">IFERROR(VLOOKUP(E4,$W$5:$Y$129,2,FALSE),"")</f>
        <v>Ostali rashodi za zaposlene</v>
      </c>
      <c r="G4" s="77" t="s">
        <v>144</v>
      </c>
      <c r="H4" s="40" t="str">
        <f>IFERROR(VLOOKUP(G4,$AC$6:$AD$344,2,FALSE),"")</f>
        <v>REDOVNA DJELATNOST SVEUČILIŠTA U ZAGREBU (IZ EVIDENCIJSKIH PRIHODA)</v>
      </c>
      <c r="I4" s="40" t="str">
        <f>IFERROR(VLOOKUP(G4,$AC$6:$AG$344,3,FALSE),"")</f>
        <v>0942</v>
      </c>
      <c r="J4" s="76">
        <v>50000</v>
      </c>
      <c r="K4" s="76">
        <v>50000</v>
      </c>
      <c r="L4" s="76">
        <v>50000</v>
      </c>
      <c r="M4" s="44"/>
      <c r="N4" t="str">
        <f>IF(C4="","",'OPĆI DIO'!$C$1)</f>
        <v>1837 SVEUČILIŠTE U ZAGREBU - GRAĐEVINSKI FAKULTET</v>
      </c>
      <c r="O4" t="str">
        <f t="shared" ref="O4:O67" si="3">LEFT(E4,3)</f>
        <v>312</v>
      </c>
      <c r="P4" t="str">
        <f t="shared" ref="P4:P67" si="4">LEFT(E4,2)</f>
        <v>31</v>
      </c>
      <c r="Q4" t="str">
        <f t="shared" ref="Q4:Q67" si="5">LEFT(C4,3)</f>
        <v>31</v>
      </c>
      <c r="R4" t="str">
        <f t="shared" ref="R4:R67" si="6">MID(I4,2,2)</f>
        <v>94</v>
      </c>
      <c r="S4" t="str">
        <f t="shared" ref="S4:S67" si="7">LEFT(E4,1)</f>
        <v>3</v>
      </c>
      <c r="W4" s="41"/>
      <c r="X4" s="41"/>
    </row>
    <row r="5" spans="1:34">
      <c r="A5" s="40" t="str">
        <f>IF(C5="","",VLOOKUP('OPĆI DIO'!$C$1,'OPĆI DIO'!$N$4:$W$137,10,FALSE))</f>
        <v>08006</v>
      </c>
      <c r="B5" s="40" t="str">
        <f>IF(C5="","",VLOOKUP('OPĆI DIO'!$C$1,'OPĆI DIO'!$N$4:$W$137,9,FALSE))</f>
        <v>Sveučilišta i veleučilišta u Republici Hrvatskoj</v>
      </c>
      <c r="C5" s="45">
        <v>31</v>
      </c>
      <c r="D5" s="40" t="str">
        <f t="shared" si="1"/>
        <v>Vlastiti prihodi</v>
      </c>
      <c r="E5" s="45">
        <v>3132</v>
      </c>
      <c r="F5" s="40" t="str">
        <f t="shared" si="2"/>
        <v>Doprinosi za obvezno zdravstveno osiguranje</v>
      </c>
      <c r="G5" s="77" t="s">
        <v>144</v>
      </c>
      <c r="H5" s="40" t="str">
        <f t="shared" ref="H5:H67" si="8">IFERROR(VLOOKUP(G5,$AC$6:$AD$344,2,FALSE),"")</f>
        <v>REDOVNA DJELATNOST SVEUČILIŠTA U ZAGREBU (IZ EVIDENCIJSKIH PRIHODA)</v>
      </c>
      <c r="I5" s="40" t="str">
        <f t="shared" ref="I5:I67" si="9">IFERROR(VLOOKUP(G5,$AC$6:$AG$344,3,FALSE),"")</f>
        <v>0942</v>
      </c>
      <c r="J5" s="76">
        <v>247500</v>
      </c>
      <c r="K5" s="76">
        <v>247500</v>
      </c>
      <c r="L5" s="76">
        <v>247500</v>
      </c>
      <c r="M5" s="44"/>
      <c r="N5" t="str">
        <f>IF(C5="","",'OPĆI DIO'!$C$1)</f>
        <v>1837 SVEUČILIŠTE U ZAGREBU - GRAĐEVINSKI FAKULTET</v>
      </c>
      <c r="O5" t="str">
        <f t="shared" si="3"/>
        <v>313</v>
      </c>
      <c r="P5" t="str">
        <f t="shared" si="4"/>
        <v>31</v>
      </c>
      <c r="Q5" t="str">
        <f t="shared" si="5"/>
        <v>31</v>
      </c>
      <c r="R5" t="str">
        <f t="shared" si="6"/>
        <v>94</v>
      </c>
      <c r="S5" t="str">
        <f t="shared" si="7"/>
        <v>3</v>
      </c>
      <c r="T5" t="s">
        <v>39</v>
      </c>
      <c r="U5" t="s">
        <v>40</v>
      </c>
      <c r="W5">
        <v>3111</v>
      </c>
      <c r="X5" t="s">
        <v>46</v>
      </c>
      <c r="Z5" s="189" t="str">
        <f>LEFT(W5,2)</f>
        <v>31</v>
      </c>
      <c r="AA5" t="str">
        <f>LEFT(W5,3)</f>
        <v>311</v>
      </c>
      <c r="AC5" t="s">
        <v>41</v>
      </c>
      <c r="AD5" t="s">
        <v>42</v>
      </c>
    </row>
    <row r="6" spans="1:34">
      <c r="A6" s="40" t="str">
        <f>IF(C6="","",VLOOKUP('OPĆI DIO'!$C$1,'OPĆI DIO'!$N$4:$W$137,10,FALSE))</f>
        <v>08006</v>
      </c>
      <c r="B6" s="40" t="str">
        <f>IF(C6="","",VLOOKUP('OPĆI DIO'!$C$1,'OPĆI DIO'!$N$4:$W$137,9,FALSE))</f>
        <v>Sveučilišta i veleučilišta u Republici Hrvatskoj</v>
      </c>
      <c r="C6" s="45">
        <v>31</v>
      </c>
      <c r="D6" s="40" t="str">
        <f t="shared" si="1"/>
        <v>Vlastiti prihodi</v>
      </c>
      <c r="E6" s="45">
        <v>3211</v>
      </c>
      <c r="F6" s="40" t="str">
        <f t="shared" si="2"/>
        <v>Službena putovanja</v>
      </c>
      <c r="G6" s="77" t="s">
        <v>144</v>
      </c>
      <c r="H6" s="40" t="str">
        <f t="shared" si="8"/>
        <v>REDOVNA DJELATNOST SVEUČILIŠTA U ZAGREBU (IZ EVIDENCIJSKIH PRIHODA)</v>
      </c>
      <c r="I6" s="40" t="str">
        <f t="shared" si="9"/>
        <v>0942</v>
      </c>
      <c r="J6" s="76">
        <v>200000</v>
      </c>
      <c r="K6" s="76">
        <v>200000</v>
      </c>
      <c r="L6" s="76">
        <v>200000</v>
      </c>
      <c r="M6" s="44"/>
      <c r="N6" t="str">
        <f>IF(C6="","",'OPĆI DIO'!$C$1)</f>
        <v>1837 SVEUČILIŠTE U ZAGREBU - GRAĐEVINSKI FAKULTET</v>
      </c>
      <c r="O6" t="str">
        <f t="shared" si="3"/>
        <v>321</v>
      </c>
      <c r="P6" t="str">
        <f t="shared" si="4"/>
        <v>32</v>
      </c>
      <c r="Q6" t="str">
        <f t="shared" si="5"/>
        <v>31</v>
      </c>
      <c r="R6" t="str">
        <f t="shared" si="6"/>
        <v>94</v>
      </c>
      <c r="S6" t="str">
        <f t="shared" si="7"/>
        <v>3</v>
      </c>
      <c r="T6">
        <v>11</v>
      </c>
      <c r="U6" t="s">
        <v>45</v>
      </c>
      <c r="W6">
        <v>3112</v>
      </c>
      <c r="X6" t="s">
        <v>145</v>
      </c>
      <c r="Z6" s="189" t="str">
        <f>LEFT(W6,2)</f>
        <v>31</v>
      </c>
      <c r="AA6" t="str">
        <f>LEFT(W6,3)</f>
        <v>311</v>
      </c>
      <c r="AC6" t="s">
        <v>1022</v>
      </c>
      <c r="AD6" t="s">
        <v>1022</v>
      </c>
      <c r="AE6" t="s">
        <v>1022</v>
      </c>
      <c r="AF6" t="s">
        <v>1022</v>
      </c>
      <c r="AG6" t="s">
        <v>1022</v>
      </c>
      <c r="AH6" t="s">
        <v>1022</v>
      </c>
    </row>
    <row r="7" spans="1:34">
      <c r="A7" s="40" t="str">
        <f>IF(C7="","",VLOOKUP('OPĆI DIO'!$C$1,'OPĆI DIO'!$N$4:$W$137,10,FALSE))</f>
        <v>08006</v>
      </c>
      <c r="B7" s="40" t="str">
        <f>IF(C7="","",VLOOKUP('OPĆI DIO'!$C$1,'OPĆI DIO'!$N$4:$W$137,9,FALSE))</f>
        <v>Sveučilišta i veleučilišta u Republici Hrvatskoj</v>
      </c>
      <c r="C7" s="45">
        <v>31</v>
      </c>
      <c r="D7" s="40" t="str">
        <f t="shared" si="1"/>
        <v>Vlastiti prihodi</v>
      </c>
      <c r="E7" s="45">
        <v>3212</v>
      </c>
      <c r="F7" s="40" t="str">
        <f t="shared" si="2"/>
        <v>Naknade za prijevoz, za rad na terenu i odvojeni život</v>
      </c>
      <c r="G7" s="77" t="s">
        <v>144</v>
      </c>
      <c r="H7" s="40" t="str">
        <f t="shared" si="8"/>
        <v>REDOVNA DJELATNOST SVEUČILIŠTA U ZAGREBU (IZ EVIDENCIJSKIH PRIHODA)</v>
      </c>
      <c r="I7" s="40" t="str">
        <f t="shared" si="9"/>
        <v>0942</v>
      </c>
      <c r="J7" s="76">
        <v>20000</v>
      </c>
      <c r="K7" s="76">
        <v>20000</v>
      </c>
      <c r="L7" s="76">
        <v>20000</v>
      </c>
      <c r="M7" s="44"/>
      <c r="N7" t="str">
        <f>IF(C7="","",'OPĆI DIO'!$C$1)</f>
        <v>1837 SVEUČILIŠTE U ZAGREBU - GRAĐEVINSKI FAKULTET</v>
      </c>
      <c r="O7" t="str">
        <f t="shared" si="3"/>
        <v>321</v>
      </c>
      <c r="P7" t="str">
        <f t="shared" si="4"/>
        <v>32</v>
      </c>
      <c r="Q7" t="str">
        <f t="shared" si="5"/>
        <v>31</v>
      </c>
      <c r="R7" t="str">
        <f t="shared" si="6"/>
        <v>94</v>
      </c>
      <c r="S7" t="str">
        <f t="shared" si="7"/>
        <v>3</v>
      </c>
      <c r="T7">
        <v>12</v>
      </c>
      <c r="U7" t="s">
        <v>228</v>
      </c>
      <c r="W7">
        <v>3113</v>
      </c>
      <c r="X7" t="s">
        <v>124</v>
      </c>
      <c r="Z7" s="189" t="str">
        <f>LEFT(W7,2)</f>
        <v>31</v>
      </c>
      <c r="AA7" t="str">
        <f>LEFT(W7,3)</f>
        <v>311</v>
      </c>
      <c r="AC7" t="s">
        <v>1348</v>
      </c>
      <c r="AD7" t="s">
        <v>1349</v>
      </c>
      <c r="AE7" t="s">
        <v>3921</v>
      </c>
      <c r="AF7" t="s">
        <v>3922</v>
      </c>
      <c r="AG7" t="s">
        <v>3947</v>
      </c>
      <c r="AH7" t="s">
        <v>3954</v>
      </c>
    </row>
    <row r="8" spans="1:34">
      <c r="A8" s="40" t="str">
        <f>IF(C8="","",VLOOKUP('OPĆI DIO'!$C$1,'OPĆI DIO'!$N$4:$W$137,10,FALSE))</f>
        <v>08006</v>
      </c>
      <c r="B8" s="40" t="str">
        <f>IF(C8="","",VLOOKUP('OPĆI DIO'!$C$1,'OPĆI DIO'!$N$4:$W$137,9,FALSE))</f>
        <v>Sveučilišta i veleučilišta u Republici Hrvatskoj</v>
      </c>
      <c r="C8" s="45">
        <v>31</v>
      </c>
      <c r="D8" s="40" t="str">
        <f t="shared" si="1"/>
        <v>Vlastiti prihodi</v>
      </c>
      <c r="E8" s="45">
        <v>3213</v>
      </c>
      <c r="F8" s="40" t="str">
        <f t="shared" si="2"/>
        <v>Stručno usavršavanje zaposlenika</v>
      </c>
      <c r="G8" s="77" t="s">
        <v>144</v>
      </c>
      <c r="H8" s="40" t="str">
        <f t="shared" si="8"/>
        <v>REDOVNA DJELATNOST SVEUČILIŠTA U ZAGREBU (IZ EVIDENCIJSKIH PRIHODA)</v>
      </c>
      <c r="I8" s="40" t="str">
        <f t="shared" si="9"/>
        <v>0942</v>
      </c>
      <c r="J8" s="76">
        <v>20000</v>
      </c>
      <c r="K8" s="76">
        <v>20000</v>
      </c>
      <c r="L8" s="76">
        <v>20000</v>
      </c>
      <c r="M8" s="44"/>
      <c r="N8" t="str">
        <f>IF(C8="","",'OPĆI DIO'!$C$1)</f>
        <v>1837 SVEUČILIŠTE U ZAGREBU - GRAĐEVINSKI FAKULTET</v>
      </c>
      <c r="O8" t="str">
        <f t="shared" si="3"/>
        <v>321</v>
      </c>
      <c r="P8" t="str">
        <f t="shared" si="4"/>
        <v>32</v>
      </c>
      <c r="Q8" t="str">
        <f t="shared" si="5"/>
        <v>31</v>
      </c>
      <c r="R8" t="str">
        <f t="shared" si="6"/>
        <v>94</v>
      </c>
      <c r="S8" t="str">
        <f t="shared" si="7"/>
        <v>3</v>
      </c>
      <c r="T8">
        <v>31</v>
      </c>
      <c r="U8" t="s">
        <v>90</v>
      </c>
      <c r="W8">
        <v>3114</v>
      </c>
      <c r="X8" t="s">
        <v>146</v>
      </c>
      <c r="Z8" s="189" t="str">
        <f>LEFT(W8,2)</f>
        <v>31</v>
      </c>
      <c r="AA8" t="str">
        <f>LEFT(W8,3)</f>
        <v>311</v>
      </c>
      <c r="AC8" t="s">
        <v>1352</v>
      </c>
      <c r="AD8" t="s">
        <v>1353</v>
      </c>
      <c r="AE8" t="s">
        <v>3925</v>
      </c>
      <c r="AF8" t="s">
        <v>3926</v>
      </c>
      <c r="AG8" t="s">
        <v>3949</v>
      </c>
      <c r="AH8" t="s">
        <v>3950</v>
      </c>
    </row>
    <row r="9" spans="1:34">
      <c r="A9" s="40" t="str">
        <f>IF(C9="","",VLOOKUP('OPĆI DIO'!$C$1,'OPĆI DIO'!$N$4:$W$137,10,FALSE))</f>
        <v>08006</v>
      </c>
      <c r="B9" s="40" t="str">
        <f>IF(C9="","",VLOOKUP('OPĆI DIO'!$C$1,'OPĆI DIO'!$N$4:$W$137,9,FALSE))</f>
        <v>Sveučilišta i veleučilišta u Republici Hrvatskoj</v>
      </c>
      <c r="C9" s="45">
        <v>31</v>
      </c>
      <c r="D9" s="40" t="str">
        <f t="shared" si="1"/>
        <v>Vlastiti prihodi</v>
      </c>
      <c r="E9" s="45">
        <v>3214</v>
      </c>
      <c r="F9" s="40" t="str">
        <f t="shared" si="2"/>
        <v>Ostale naknade troškova zaposlenima</v>
      </c>
      <c r="G9" s="77" t="s">
        <v>144</v>
      </c>
      <c r="H9" s="40" t="str">
        <f t="shared" si="8"/>
        <v>REDOVNA DJELATNOST SVEUČILIŠTA U ZAGREBU (IZ EVIDENCIJSKIH PRIHODA)</v>
      </c>
      <c r="I9" s="40" t="str">
        <f t="shared" si="9"/>
        <v>0942</v>
      </c>
      <c r="J9" s="76">
        <v>1000</v>
      </c>
      <c r="K9" s="76">
        <v>1000</v>
      </c>
      <c r="L9" s="76">
        <v>1000</v>
      </c>
      <c r="M9" s="44"/>
      <c r="N9" t="str">
        <f>IF(C9="","",'OPĆI DIO'!$C$1)</f>
        <v>1837 SVEUČILIŠTE U ZAGREBU - GRAĐEVINSKI FAKULTET</v>
      </c>
      <c r="O9" t="str">
        <f t="shared" si="3"/>
        <v>321</v>
      </c>
      <c r="P9" t="str">
        <f t="shared" si="4"/>
        <v>32</v>
      </c>
      <c r="Q9" t="str">
        <f t="shared" si="5"/>
        <v>31</v>
      </c>
      <c r="R9" t="str">
        <f t="shared" si="6"/>
        <v>94</v>
      </c>
      <c r="S9" t="str">
        <f t="shared" si="7"/>
        <v>3</v>
      </c>
      <c r="T9">
        <v>41</v>
      </c>
      <c r="U9" t="s">
        <v>997</v>
      </c>
      <c r="W9">
        <v>3121</v>
      </c>
      <c r="X9" t="s">
        <v>49</v>
      </c>
      <c r="Z9" s="189" t="str">
        <f>LEFT(W9,2)</f>
        <v>31</v>
      </c>
      <c r="AA9" t="str">
        <f>LEFT(W9,3)</f>
        <v>312</v>
      </c>
      <c r="AC9" t="s">
        <v>1178</v>
      </c>
      <c r="AD9" t="s">
        <v>1179</v>
      </c>
      <c r="AE9" t="s">
        <v>3925</v>
      </c>
      <c r="AF9" t="s">
        <v>3926</v>
      </c>
      <c r="AG9" t="s">
        <v>3947</v>
      </c>
      <c r="AH9" t="s">
        <v>3957</v>
      </c>
    </row>
    <row r="10" spans="1:34">
      <c r="A10" s="40" t="str">
        <f>IF(C10="","",VLOOKUP('OPĆI DIO'!$C$1,'OPĆI DIO'!$N$4:$W$137,10,FALSE))</f>
        <v>08006</v>
      </c>
      <c r="B10" s="40" t="str">
        <f>IF(C10="","",VLOOKUP('OPĆI DIO'!$C$1,'OPĆI DIO'!$N$4:$W$137,9,FALSE))</f>
        <v>Sveučilišta i veleučilišta u Republici Hrvatskoj</v>
      </c>
      <c r="C10" s="45">
        <v>31</v>
      </c>
      <c r="D10" s="40" t="str">
        <f t="shared" si="1"/>
        <v>Vlastiti prihodi</v>
      </c>
      <c r="E10" s="45">
        <v>3221</v>
      </c>
      <c r="F10" s="40" t="str">
        <f t="shared" si="2"/>
        <v>Uredski materijal i ostali materijalni rashodi</v>
      </c>
      <c r="G10" s="77" t="s">
        <v>144</v>
      </c>
      <c r="H10" s="40" t="str">
        <f t="shared" si="8"/>
        <v>REDOVNA DJELATNOST SVEUČILIŠTA U ZAGREBU (IZ EVIDENCIJSKIH PRIHODA)</v>
      </c>
      <c r="I10" s="40" t="str">
        <f t="shared" si="9"/>
        <v>0942</v>
      </c>
      <c r="J10" s="76">
        <v>45000</v>
      </c>
      <c r="K10" s="76">
        <v>45000</v>
      </c>
      <c r="L10" s="76">
        <v>45000</v>
      </c>
      <c r="M10" s="44"/>
      <c r="N10" t="str">
        <f>IF(C10="","",'OPĆI DIO'!$C$1)</f>
        <v>1837 SVEUČILIŠTE U ZAGREBU - GRAĐEVINSKI FAKULTET</v>
      </c>
      <c r="O10" t="str">
        <f t="shared" si="3"/>
        <v>322</v>
      </c>
      <c r="P10" t="str">
        <f t="shared" si="4"/>
        <v>32</v>
      </c>
      <c r="Q10" t="str">
        <f t="shared" si="5"/>
        <v>31</v>
      </c>
      <c r="R10" t="str">
        <f t="shared" si="6"/>
        <v>94</v>
      </c>
      <c r="S10" t="str">
        <f t="shared" si="7"/>
        <v>3</v>
      </c>
      <c r="T10">
        <v>43</v>
      </c>
      <c r="U10" t="s">
        <v>95</v>
      </c>
      <c r="W10" s="83">
        <v>3132</v>
      </c>
      <c r="X10" s="83" t="s">
        <v>50</v>
      </c>
      <c r="Y10" s="83"/>
      <c r="Z10" s="189" t="str">
        <f t="shared" ref="Z10:Z41" si="10">LEFT(W10,2)</f>
        <v>31</v>
      </c>
      <c r="AA10" s="83" t="str">
        <f t="shared" ref="AA10:AA41" si="11">LEFT(W10,3)</f>
        <v>313</v>
      </c>
      <c r="AC10" t="s">
        <v>1178</v>
      </c>
      <c r="AD10" t="s">
        <v>1179</v>
      </c>
      <c r="AE10" t="s">
        <v>3927</v>
      </c>
      <c r="AF10" t="s">
        <v>3928</v>
      </c>
      <c r="AG10" t="s">
        <v>3947</v>
      </c>
      <c r="AH10" t="s">
        <v>3957</v>
      </c>
    </row>
    <row r="11" spans="1:34">
      <c r="A11" s="40" t="str">
        <f>IF(C11="","",VLOOKUP('OPĆI DIO'!$C$1,'OPĆI DIO'!$N$4:$W$137,10,FALSE))</f>
        <v>08006</v>
      </c>
      <c r="B11" s="40" t="str">
        <f>IF(C11="","",VLOOKUP('OPĆI DIO'!$C$1,'OPĆI DIO'!$N$4:$W$137,9,FALSE))</f>
        <v>Sveučilišta i veleučilišta u Republici Hrvatskoj</v>
      </c>
      <c r="C11" s="45">
        <v>31</v>
      </c>
      <c r="D11" s="40" t="str">
        <f t="shared" si="1"/>
        <v>Vlastiti prihodi</v>
      </c>
      <c r="E11" s="45">
        <v>3222</v>
      </c>
      <c r="F11" s="40" t="str">
        <f t="shared" si="2"/>
        <v>Materijal i sirovine</v>
      </c>
      <c r="G11" s="77" t="s">
        <v>144</v>
      </c>
      <c r="H11" s="40" t="str">
        <f t="shared" si="8"/>
        <v>REDOVNA DJELATNOST SVEUČILIŠTA U ZAGREBU (IZ EVIDENCIJSKIH PRIHODA)</v>
      </c>
      <c r="I11" s="40" t="str">
        <f t="shared" si="9"/>
        <v>0942</v>
      </c>
      <c r="J11" s="76">
        <v>45000</v>
      </c>
      <c r="K11" s="76">
        <v>45000</v>
      </c>
      <c r="L11" s="76">
        <v>45000</v>
      </c>
      <c r="M11" s="44"/>
      <c r="N11" t="str">
        <f>IF(C11="","",'OPĆI DIO'!$C$1)</f>
        <v>1837 SVEUČILIŠTE U ZAGREBU - GRAĐEVINSKI FAKULTET</v>
      </c>
      <c r="O11" t="str">
        <f t="shared" si="3"/>
        <v>322</v>
      </c>
      <c r="P11" t="str">
        <f t="shared" si="4"/>
        <v>32</v>
      </c>
      <c r="Q11" t="str">
        <f t="shared" si="5"/>
        <v>31</v>
      </c>
      <c r="R11" t="str">
        <f t="shared" si="6"/>
        <v>94</v>
      </c>
      <c r="S11" t="str">
        <f t="shared" si="7"/>
        <v>3</v>
      </c>
      <c r="T11">
        <v>51</v>
      </c>
      <c r="U11" t="s">
        <v>85</v>
      </c>
      <c r="W11">
        <v>3211</v>
      </c>
      <c r="X11" t="s">
        <v>77</v>
      </c>
      <c r="Z11" s="189" t="str">
        <f t="shared" si="10"/>
        <v>32</v>
      </c>
      <c r="AA11" t="str">
        <f t="shared" si="11"/>
        <v>321</v>
      </c>
      <c r="AC11" t="s">
        <v>1180</v>
      </c>
      <c r="AD11" t="s">
        <v>1181</v>
      </c>
      <c r="AE11" t="s">
        <v>3925</v>
      </c>
      <c r="AF11" t="s">
        <v>3926</v>
      </c>
      <c r="AG11" t="s">
        <v>3947</v>
      </c>
      <c r="AH11" t="s">
        <v>3956</v>
      </c>
    </row>
    <row r="12" spans="1:34">
      <c r="A12" s="40" t="str">
        <f>IF(C12="","",VLOOKUP('OPĆI DIO'!$C$1,'OPĆI DIO'!$N$4:$W$137,10,FALSE))</f>
        <v>08006</v>
      </c>
      <c r="B12" s="40" t="str">
        <f>IF(C12="","",VLOOKUP('OPĆI DIO'!$C$1,'OPĆI DIO'!$N$4:$W$137,9,FALSE))</f>
        <v>Sveučilišta i veleučilišta u Republici Hrvatskoj</v>
      </c>
      <c r="C12" s="45">
        <v>31</v>
      </c>
      <c r="D12" s="40" t="str">
        <f t="shared" si="1"/>
        <v>Vlastiti prihodi</v>
      </c>
      <c r="E12" s="45">
        <v>3223</v>
      </c>
      <c r="F12" s="40" t="str">
        <f t="shared" si="2"/>
        <v>Energija</v>
      </c>
      <c r="G12" s="77" t="s">
        <v>144</v>
      </c>
      <c r="H12" s="40" t="str">
        <f t="shared" si="8"/>
        <v>REDOVNA DJELATNOST SVEUČILIŠTA U ZAGREBU (IZ EVIDENCIJSKIH PRIHODA)</v>
      </c>
      <c r="I12" s="40" t="str">
        <f t="shared" si="9"/>
        <v>0942</v>
      </c>
      <c r="J12" s="76">
        <v>3500</v>
      </c>
      <c r="K12" s="76">
        <v>3500</v>
      </c>
      <c r="L12" s="76">
        <v>3500</v>
      </c>
      <c r="M12" s="44"/>
      <c r="N12" t="str">
        <f>IF(C12="","",'OPĆI DIO'!$C$1)</f>
        <v>1837 SVEUČILIŠTE U ZAGREBU - GRAĐEVINSKI FAKULTET</v>
      </c>
      <c r="O12" t="str">
        <f t="shared" si="3"/>
        <v>322</v>
      </c>
      <c r="P12" t="str">
        <f t="shared" si="4"/>
        <v>32</v>
      </c>
      <c r="Q12" t="str">
        <f t="shared" si="5"/>
        <v>31</v>
      </c>
      <c r="R12" t="str">
        <f t="shared" si="6"/>
        <v>94</v>
      </c>
      <c r="S12" t="str">
        <f t="shared" si="7"/>
        <v>3</v>
      </c>
      <c r="T12">
        <v>52</v>
      </c>
      <c r="U12" t="s">
        <v>108</v>
      </c>
      <c r="W12">
        <v>3212</v>
      </c>
      <c r="X12" t="s">
        <v>51</v>
      </c>
      <c r="Z12" s="189" t="str">
        <f t="shared" si="10"/>
        <v>32</v>
      </c>
      <c r="AA12" t="str">
        <f t="shared" si="11"/>
        <v>321</v>
      </c>
      <c r="AC12" t="s">
        <v>1354</v>
      </c>
      <c r="AD12" t="s">
        <v>1355</v>
      </c>
      <c r="AE12" t="s">
        <v>3925</v>
      </c>
      <c r="AF12" t="s">
        <v>3926</v>
      </c>
      <c r="AG12" t="s">
        <v>3947</v>
      </c>
      <c r="AH12" t="s">
        <v>3957</v>
      </c>
    </row>
    <row r="13" spans="1:34">
      <c r="A13" s="40" t="str">
        <f>IF(C13="","",VLOOKUP('OPĆI DIO'!$C$1,'OPĆI DIO'!$N$4:$W$137,10,FALSE))</f>
        <v>08006</v>
      </c>
      <c r="B13" s="40" t="str">
        <f>IF(C13="","",VLOOKUP('OPĆI DIO'!$C$1,'OPĆI DIO'!$N$4:$W$137,9,FALSE))</f>
        <v>Sveučilišta i veleučilišta u Republici Hrvatskoj</v>
      </c>
      <c r="C13" s="45">
        <v>31</v>
      </c>
      <c r="D13" s="40" t="str">
        <f t="shared" si="1"/>
        <v>Vlastiti prihodi</v>
      </c>
      <c r="E13" s="45">
        <v>3224</v>
      </c>
      <c r="F13" s="40" t="str">
        <f t="shared" si="2"/>
        <v>Materijal i dijelovi za tekuće i investicijsko održavanje</v>
      </c>
      <c r="G13" s="77" t="s">
        <v>144</v>
      </c>
      <c r="H13" s="40" t="str">
        <f t="shared" si="8"/>
        <v>REDOVNA DJELATNOST SVEUČILIŠTA U ZAGREBU (IZ EVIDENCIJSKIH PRIHODA)</v>
      </c>
      <c r="I13" s="40" t="str">
        <f t="shared" si="9"/>
        <v>0942</v>
      </c>
      <c r="J13" s="76">
        <v>35000</v>
      </c>
      <c r="K13" s="76">
        <v>35000</v>
      </c>
      <c r="L13" s="76">
        <v>35000</v>
      </c>
      <c r="M13" s="44"/>
      <c r="N13" t="str">
        <f>IF(C13="","",'OPĆI DIO'!$C$1)</f>
        <v>1837 SVEUČILIŠTE U ZAGREBU - GRAĐEVINSKI FAKULTET</v>
      </c>
      <c r="O13" t="str">
        <f t="shared" si="3"/>
        <v>322</v>
      </c>
      <c r="P13" t="str">
        <f t="shared" si="4"/>
        <v>32</v>
      </c>
      <c r="Q13" t="str">
        <f t="shared" si="5"/>
        <v>31</v>
      </c>
      <c r="R13" t="str">
        <f t="shared" si="6"/>
        <v>94</v>
      </c>
      <c r="S13" t="str">
        <f t="shared" si="7"/>
        <v>3</v>
      </c>
      <c r="T13">
        <v>552</v>
      </c>
      <c r="U13" t="s">
        <v>998</v>
      </c>
      <c r="W13">
        <v>3213</v>
      </c>
      <c r="X13" t="s">
        <v>96</v>
      </c>
      <c r="Z13" s="189" t="str">
        <f t="shared" si="10"/>
        <v>32</v>
      </c>
      <c r="AA13" t="str">
        <f t="shared" si="11"/>
        <v>321</v>
      </c>
      <c r="AC13" t="s">
        <v>1356</v>
      </c>
      <c r="AD13" t="s">
        <v>1357</v>
      </c>
      <c r="AE13" t="s">
        <v>3929</v>
      </c>
      <c r="AF13" t="s">
        <v>3930</v>
      </c>
      <c r="AG13" t="s">
        <v>3947</v>
      </c>
      <c r="AH13" t="s">
        <v>3957</v>
      </c>
    </row>
    <row r="14" spans="1:34">
      <c r="A14" s="40" t="str">
        <f>IF(C14="","",VLOOKUP('OPĆI DIO'!$C$1,'OPĆI DIO'!$N$4:$W$137,10,FALSE))</f>
        <v>08006</v>
      </c>
      <c r="B14" s="40" t="str">
        <f>IF(C14="","",VLOOKUP('OPĆI DIO'!$C$1,'OPĆI DIO'!$N$4:$W$137,9,FALSE))</f>
        <v>Sveučilišta i veleučilišta u Republici Hrvatskoj</v>
      </c>
      <c r="C14" s="45">
        <v>31</v>
      </c>
      <c r="D14" s="40" t="str">
        <f t="shared" si="1"/>
        <v>Vlastiti prihodi</v>
      </c>
      <c r="E14" s="45">
        <v>3225</v>
      </c>
      <c r="F14" s="40" t="str">
        <f t="shared" si="2"/>
        <v>Sitni inventar i auto gume</v>
      </c>
      <c r="G14" s="77" t="s">
        <v>144</v>
      </c>
      <c r="H14" s="40" t="str">
        <f t="shared" si="8"/>
        <v>REDOVNA DJELATNOST SVEUČILIŠTA U ZAGREBU (IZ EVIDENCIJSKIH PRIHODA)</v>
      </c>
      <c r="I14" s="40" t="str">
        <f t="shared" si="9"/>
        <v>0942</v>
      </c>
      <c r="J14" s="76">
        <v>1500</v>
      </c>
      <c r="K14" s="76">
        <v>1500</v>
      </c>
      <c r="L14" s="76">
        <v>1500</v>
      </c>
      <c r="M14" s="44"/>
      <c r="N14" t="str">
        <f>IF(C14="","",'OPĆI DIO'!$C$1)</f>
        <v>1837 SVEUČILIŠTE U ZAGREBU - GRAĐEVINSKI FAKULTET</v>
      </c>
      <c r="O14" t="str">
        <f t="shared" si="3"/>
        <v>322</v>
      </c>
      <c r="P14" t="str">
        <f t="shared" si="4"/>
        <v>32</v>
      </c>
      <c r="Q14" t="str">
        <f t="shared" si="5"/>
        <v>31</v>
      </c>
      <c r="R14" t="str">
        <f t="shared" si="6"/>
        <v>94</v>
      </c>
      <c r="S14" t="str">
        <f t="shared" si="7"/>
        <v>3</v>
      </c>
      <c r="T14">
        <v>559</v>
      </c>
      <c r="U14" t="s">
        <v>999</v>
      </c>
      <c r="W14">
        <v>3214</v>
      </c>
      <c r="X14" t="s">
        <v>125</v>
      </c>
      <c r="Z14" s="189" t="str">
        <f t="shared" si="10"/>
        <v>32</v>
      </c>
      <c r="AA14" t="str">
        <f t="shared" si="11"/>
        <v>321</v>
      </c>
      <c r="AC14" t="s">
        <v>1358</v>
      </c>
      <c r="AD14" t="s">
        <v>1359</v>
      </c>
      <c r="AE14" t="s">
        <v>3921</v>
      </c>
      <c r="AF14" t="s">
        <v>3922</v>
      </c>
      <c r="AG14" t="s">
        <v>3947</v>
      </c>
      <c r="AH14" t="s">
        <v>3955</v>
      </c>
    </row>
    <row r="15" spans="1:34">
      <c r="A15" s="40" t="str">
        <f>IF(C15="","",VLOOKUP('OPĆI DIO'!$C$1,'OPĆI DIO'!$N$4:$W$137,10,FALSE))</f>
        <v>08006</v>
      </c>
      <c r="B15" s="40" t="str">
        <f>IF(C15="","",VLOOKUP('OPĆI DIO'!$C$1,'OPĆI DIO'!$N$4:$W$137,9,FALSE))</f>
        <v>Sveučilišta i veleučilišta u Republici Hrvatskoj</v>
      </c>
      <c r="C15" s="45">
        <v>31</v>
      </c>
      <c r="D15" s="40" t="str">
        <f t="shared" si="1"/>
        <v>Vlastiti prihodi</v>
      </c>
      <c r="E15" s="45">
        <v>3227</v>
      </c>
      <c r="F15" s="40" t="str">
        <f t="shared" si="2"/>
        <v>Službena, radna i zaštitna odjeća i obuća</v>
      </c>
      <c r="G15" s="77" t="s">
        <v>144</v>
      </c>
      <c r="H15" s="40" t="str">
        <f t="shared" si="8"/>
        <v>REDOVNA DJELATNOST SVEUČILIŠTA U ZAGREBU (IZ EVIDENCIJSKIH PRIHODA)</v>
      </c>
      <c r="I15" s="40" t="str">
        <f t="shared" si="9"/>
        <v>0942</v>
      </c>
      <c r="J15" s="76">
        <v>1000</v>
      </c>
      <c r="K15" s="76">
        <v>1000</v>
      </c>
      <c r="L15" s="76">
        <v>1000</v>
      </c>
      <c r="M15" s="44"/>
      <c r="N15" t="str">
        <f>IF(C15="","",'OPĆI DIO'!$C$1)</f>
        <v>1837 SVEUČILIŠTE U ZAGREBU - GRAĐEVINSKI FAKULTET</v>
      </c>
      <c r="O15" t="str">
        <f t="shared" si="3"/>
        <v>322</v>
      </c>
      <c r="P15" t="str">
        <f t="shared" si="4"/>
        <v>32</v>
      </c>
      <c r="Q15" t="str">
        <f t="shared" si="5"/>
        <v>31</v>
      </c>
      <c r="R15" t="str">
        <f t="shared" si="6"/>
        <v>94</v>
      </c>
      <c r="S15" t="str">
        <f t="shared" si="7"/>
        <v>3</v>
      </c>
      <c r="T15">
        <v>561</v>
      </c>
      <c r="U15" t="s">
        <v>110</v>
      </c>
      <c r="W15">
        <v>3221</v>
      </c>
      <c r="X15" t="s">
        <v>78</v>
      </c>
      <c r="Z15" s="189" t="str">
        <f t="shared" si="10"/>
        <v>32</v>
      </c>
      <c r="AA15" t="str">
        <f t="shared" si="11"/>
        <v>322</v>
      </c>
      <c r="AC15" t="s">
        <v>776</v>
      </c>
      <c r="AD15" t="s">
        <v>777</v>
      </c>
      <c r="AE15" t="s">
        <v>3931</v>
      </c>
      <c r="AF15" t="s">
        <v>3932</v>
      </c>
      <c r="AG15" t="s">
        <v>3947</v>
      </c>
      <c r="AH15" t="s">
        <v>3954</v>
      </c>
    </row>
    <row r="16" spans="1:34">
      <c r="A16" s="40" t="str">
        <f>IF(C16="","",VLOOKUP('OPĆI DIO'!$C$1,'OPĆI DIO'!$N$4:$W$137,10,FALSE))</f>
        <v>08006</v>
      </c>
      <c r="B16" s="40" t="str">
        <f>IF(C16="","",VLOOKUP('OPĆI DIO'!$C$1,'OPĆI DIO'!$N$4:$W$137,9,FALSE))</f>
        <v>Sveučilišta i veleučilišta u Republici Hrvatskoj</v>
      </c>
      <c r="C16" s="45">
        <v>31</v>
      </c>
      <c r="D16" s="40" t="str">
        <f t="shared" si="1"/>
        <v>Vlastiti prihodi</v>
      </c>
      <c r="E16" s="45">
        <v>3231</v>
      </c>
      <c r="F16" s="40" t="str">
        <f t="shared" si="2"/>
        <v>Usluge telefona, pošte i prijevoza</v>
      </c>
      <c r="G16" s="77" t="s">
        <v>144</v>
      </c>
      <c r="H16" s="40" t="str">
        <f t="shared" si="8"/>
        <v>REDOVNA DJELATNOST SVEUČILIŠTA U ZAGREBU (IZ EVIDENCIJSKIH PRIHODA)</v>
      </c>
      <c r="I16" s="40" t="str">
        <f t="shared" si="9"/>
        <v>0942</v>
      </c>
      <c r="J16" s="76">
        <v>65000</v>
      </c>
      <c r="K16" s="76">
        <v>65000</v>
      </c>
      <c r="L16" s="76">
        <v>65000</v>
      </c>
      <c r="M16" s="44"/>
      <c r="N16" t="str">
        <f>IF(C16="","",'OPĆI DIO'!$C$1)</f>
        <v>1837 SVEUČILIŠTE U ZAGREBU - GRAĐEVINSKI FAKULTET</v>
      </c>
      <c r="O16" t="str">
        <f t="shared" si="3"/>
        <v>323</v>
      </c>
      <c r="P16" t="str">
        <f t="shared" si="4"/>
        <v>32</v>
      </c>
      <c r="Q16" t="str">
        <f t="shared" si="5"/>
        <v>31</v>
      </c>
      <c r="R16" t="str">
        <f t="shared" si="6"/>
        <v>94</v>
      </c>
      <c r="S16" t="str">
        <f t="shared" si="7"/>
        <v>3</v>
      </c>
      <c r="T16">
        <v>563</v>
      </c>
      <c r="U16" t="s">
        <v>112</v>
      </c>
      <c r="W16">
        <v>3222</v>
      </c>
      <c r="X16" t="s">
        <v>99</v>
      </c>
      <c r="Z16" s="189" t="str">
        <f t="shared" si="10"/>
        <v>32</v>
      </c>
      <c r="AA16" t="str">
        <f t="shared" si="11"/>
        <v>322</v>
      </c>
      <c r="AC16" t="s">
        <v>1182</v>
      </c>
      <c r="AD16" t="s">
        <v>1183</v>
      </c>
      <c r="AE16" t="s">
        <v>3925</v>
      </c>
      <c r="AF16" t="s">
        <v>3926</v>
      </c>
      <c r="AG16" t="s">
        <v>3948</v>
      </c>
      <c r="AH16" t="s">
        <v>3953</v>
      </c>
    </row>
    <row r="17" spans="1:34">
      <c r="A17" s="40" t="str">
        <f>IF(C17="","",VLOOKUP('OPĆI DIO'!$C$1,'OPĆI DIO'!$N$4:$W$137,10,FALSE))</f>
        <v>08006</v>
      </c>
      <c r="B17" s="40" t="str">
        <f>IF(C17="","",VLOOKUP('OPĆI DIO'!$C$1,'OPĆI DIO'!$N$4:$W$137,9,FALSE))</f>
        <v>Sveučilišta i veleučilišta u Republici Hrvatskoj</v>
      </c>
      <c r="C17" s="45">
        <v>31</v>
      </c>
      <c r="D17" s="40" t="str">
        <f t="shared" si="1"/>
        <v>Vlastiti prihodi</v>
      </c>
      <c r="E17" s="45">
        <v>3232</v>
      </c>
      <c r="F17" s="40" t="str">
        <f t="shared" si="2"/>
        <v>Usluge tekućeg i investicijskog održavanja</v>
      </c>
      <c r="G17" s="77" t="s">
        <v>144</v>
      </c>
      <c r="H17" s="40" t="str">
        <f t="shared" si="8"/>
        <v>REDOVNA DJELATNOST SVEUČILIŠTA U ZAGREBU (IZ EVIDENCIJSKIH PRIHODA)</v>
      </c>
      <c r="I17" s="40" t="str">
        <f t="shared" si="9"/>
        <v>0942</v>
      </c>
      <c r="J17" s="76">
        <v>160000</v>
      </c>
      <c r="K17" s="76">
        <v>160000</v>
      </c>
      <c r="L17" s="76">
        <v>160000</v>
      </c>
      <c r="M17" s="44"/>
      <c r="N17" t="str">
        <f>IF(C17="","",'OPĆI DIO'!$C$1)</f>
        <v>1837 SVEUČILIŠTE U ZAGREBU - GRAĐEVINSKI FAKULTET</v>
      </c>
      <c r="O17" t="str">
        <f t="shared" si="3"/>
        <v>323</v>
      </c>
      <c r="P17" t="str">
        <f t="shared" si="4"/>
        <v>32</v>
      </c>
      <c r="Q17" t="str">
        <f t="shared" si="5"/>
        <v>31</v>
      </c>
      <c r="R17" t="str">
        <f t="shared" si="6"/>
        <v>94</v>
      </c>
      <c r="S17" t="str">
        <f t="shared" si="7"/>
        <v>3</v>
      </c>
      <c r="T17">
        <v>573</v>
      </c>
      <c r="U17" t="s">
        <v>1009</v>
      </c>
      <c r="W17">
        <v>3223</v>
      </c>
      <c r="X17" t="s">
        <v>87</v>
      </c>
      <c r="Z17" s="189" t="str">
        <f t="shared" si="10"/>
        <v>32</v>
      </c>
      <c r="AA17" t="str">
        <f t="shared" si="11"/>
        <v>322</v>
      </c>
      <c r="AC17" t="s">
        <v>778</v>
      </c>
      <c r="AD17" t="s">
        <v>779</v>
      </c>
      <c r="AE17" t="s">
        <v>3925</v>
      </c>
      <c r="AF17" t="s">
        <v>3926</v>
      </c>
      <c r="AG17" t="s">
        <v>3947</v>
      </c>
      <c r="AH17" t="s">
        <v>3957</v>
      </c>
    </row>
    <row r="18" spans="1:34">
      <c r="A18" s="40" t="str">
        <f>IF(C18="","",VLOOKUP('OPĆI DIO'!$C$1,'OPĆI DIO'!$N$4:$W$137,10,FALSE))</f>
        <v>08006</v>
      </c>
      <c r="B18" s="40" t="str">
        <f>IF(C18="","",VLOOKUP('OPĆI DIO'!$C$1,'OPĆI DIO'!$N$4:$W$137,9,FALSE))</f>
        <v>Sveučilišta i veleučilišta u Republici Hrvatskoj</v>
      </c>
      <c r="C18" s="45">
        <v>31</v>
      </c>
      <c r="D18" s="40" t="str">
        <f t="shared" si="1"/>
        <v>Vlastiti prihodi</v>
      </c>
      <c r="E18" s="45">
        <v>3233</v>
      </c>
      <c r="F18" s="40" t="str">
        <f t="shared" si="2"/>
        <v>Usluge promidžbe i informiranja</v>
      </c>
      <c r="G18" s="77" t="s">
        <v>144</v>
      </c>
      <c r="H18" s="40" t="str">
        <f t="shared" si="8"/>
        <v>REDOVNA DJELATNOST SVEUČILIŠTA U ZAGREBU (IZ EVIDENCIJSKIH PRIHODA)</v>
      </c>
      <c r="I18" s="40" t="str">
        <f t="shared" si="9"/>
        <v>0942</v>
      </c>
      <c r="J18" s="76">
        <v>10000</v>
      </c>
      <c r="K18" s="76">
        <v>10000</v>
      </c>
      <c r="L18" s="76">
        <v>10000</v>
      </c>
      <c r="M18" s="44"/>
      <c r="N18" t="str">
        <f>IF(C18="","",'OPĆI DIO'!$C$1)</f>
        <v>1837 SVEUČILIŠTE U ZAGREBU - GRAĐEVINSKI FAKULTET</v>
      </c>
      <c r="O18" t="str">
        <f t="shared" si="3"/>
        <v>323</v>
      </c>
      <c r="P18" t="str">
        <f t="shared" si="4"/>
        <v>32</v>
      </c>
      <c r="Q18" t="str">
        <f t="shared" si="5"/>
        <v>31</v>
      </c>
      <c r="R18" t="str">
        <f t="shared" si="6"/>
        <v>94</v>
      </c>
      <c r="S18" t="str">
        <f t="shared" si="7"/>
        <v>3</v>
      </c>
      <c r="T18">
        <v>575</v>
      </c>
      <c r="U18" t="s">
        <v>1011</v>
      </c>
      <c r="W18">
        <v>3224</v>
      </c>
      <c r="X18" t="s">
        <v>92</v>
      </c>
      <c r="Z18" s="189" t="str">
        <f t="shared" si="10"/>
        <v>32</v>
      </c>
      <c r="AA18" t="str">
        <f t="shared" si="11"/>
        <v>322</v>
      </c>
      <c r="AC18" t="s">
        <v>1360</v>
      </c>
      <c r="AD18" t="s">
        <v>1361</v>
      </c>
      <c r="AE18" t="s">
        <v>3925</v>
      </c>
      <c r="AF18" t="s">
        <v>3926</v>
      </c>
      <c r="AG18" t="s">
        <v>3947</v>
      </c>
      <c r="AH18" t="s">
        <v>3957</v>
      </c>
    </row>
    <row r="19" spans="1:34">
      <c r="A19" s="40" t="str">
        <f>IF(C19="","",VLOOKUP('OPĆI DIO'!$C$1,'OPĆI DIO'!$N$4:$W$137,10,FALSE))</f>
        <v>08006</v>
      </c>
      <c r="B19" s="40" t="str">
        <f>IF(C19="","",VLOOKUP('OPĆI DIO'!$C$1,'OPĆI DIO'!$N$4:$W$137,9,FALSE))</f>
        <v>Sveučilišta i veleučilišta u Republici Hrvatskoj</v>
      </c>
      <c r="C19" s="45">
        <v>31</v>
      </c>
      <c r="D19" s="40" t="str">
        <f t="shared" si="1"/>
        <v>Vlastiti prihodi</v>
      </c>
      <c r="E19" s="45">
        <v>3234</v>
      </c>
      <c r="F19" s="40" t="str">
        <f t="shared" si="2"/>
        <v>Komunalne usluge</v>
      </c>
      <c r="G19" s="77" t="s">
        <v>144</v>
      </c>
      <c r="H19" s="40" t="str">
        <f t="shared" si="8"/>
        <v>REDOVNA DJELATNOST SVEUČILIŠTA U ZAGREBU (IZ EVIDENCIJSKIH PRIHODA)</v>
      </c>
      <c r="I19" s="40" t="str">
        <f t="shared" si="9"/>
        <v>0942</v>
      </c>
      <c r="J19" s="76">
        <v>1000</v>
      </c>
      <c r="K19" s="76">
        <v>1000</v>
      </c>
      <c r="L19" s="76">
        <v>1000</v>
      </c>
      <c r="M19" s="44"/>
      <c r="N19" t="str">
        <f>IF(C19="","",'OPĆI DIO'!$C$1)</f>
        <v>1837 SVEUČILIŠTE U ZAGREBU - GRAĐEVINSKI FAKULTET</v>
      </c>
      <c r="O19" t="str">
        <f t="shared" si="3"/>
        <v>323</v>
      </c>
      <c r="P19" t="str">
        <f t="shared" si="4"/>
        <v>32</v>
      </c>
      <c r="Q19" t="str">
        <f t="shared" si="5"/>
        <v>31</v>
      </c>
      <c r="R19" t="str">
        <f t="shared" si="6"/>
        <v>94</v>
      </c>
      <c r="S19" t="str">
        <f t="shared" si="7"/>
        <v>3</v>
      </c>
      <c r="T19" s="127">
        <v>5761</v>
      </c>
      <c r="U19" s="93" t="s">
        <v>2334</v>
      </c>
      <c r="W19">
        <v>3225</v>
      </c>
      <c r="X19" t="s">
        <v>100</v>
      </c>
      <c r="Z19" s="189" t="str">
        <f t="shared" si="10"/>
        <v>32</v>
      </c>
      <c r="AA19" t="str">
        <f t="shared" si="11"/>
        <v>322</v>
      </c>
      <c r="AC19" t="s">
        <v>1184</v>
      </c>
      <c r="AD19" t="s">
        <v>1185</v>
      </c>
      <c r="AE19" t="s">
        <v>3925</v>
      </c>
      <c r="AF19" t="s">
        <v>3926</v>
      </c>
      <c r="AG19" t="s">
        <v>3947</v>
      </c>
      <c r="AH19" t="s">
        <v>3957</v>
      </c>
    </row>
    <row r="20" spans="1:34">
      <c r="A20" s="40" t="str">
        <f>IF(C20="","",VLOOKUP('OPĆI DIO'!$C$1,'OPĆI DIO'!$N$4:$W$137,10,FALSE))</f>
        <v>08006</v>
      </c>
      <c r="B20" s="40" t="str">
        <f>IF(C20="","",VLOOKUP('OPĆI DIO'!$C$1,'OPĆI DIO'!$N$4:$W$137,9,FALSE))</f>
        <v>Sveučilišta i veleučilišta u Republici Hrvatskoj</v>
      </c>
      <c r="C20" s="45">
        <v>31</v>
      </c>
      <c r="D20" s="40" t="str">
        <f t="shared" si="1"/>
        <v>Vlastiti prihodi</v>
      </c>
      <c r="E20" s="45">
        <v>3235</v>
      </c>
      <c r="F20" s="40" t="str">
        <f t="shared" si="2"/>
        <v>Zakupnine i najamnine</v>
      </c>
      <c r="G20" s="77" t="s">
        <v>144</v>
      </c>
      <c r="H20" s="40" t="str">
        <f t="shared" si="8"/>
        <v>REDOVNA DJELATNOST SVEUČILIŠTA U ZAGREBU (IZ EVIDENCIJSKIH PRIHODA)</v>
      </c>
      <c r="I20" s="40" t="str">
        <f t="shared" si="9"/>
        <v>0942</v>
      </c>
      <c r="J20" s="76">
        <v>100000</v>
      </c>
      <c r="K20" s="76">
        <v>100000</v>
      </c>
      <c r="L20" s="76">
        <v>100000</v>
      </c>
      <c r="M20" s="44"/>
      <c r="N20" t="str">
        <f>IF(C20="","",'OPĆI DIO'!$C$1)</f>
        <v>1837 SVEUČILIŠTE U ZAGREBU - GRAĐEVINSKI FAKULTET</v>
      </c>
      <c r="O20" t="str">
        <f t="shared" si="3"/>
        <v>323</v>
      </c>
      <c r="P20" t="str">
        <f t="shared" si="4"/>
        <v>32</v>
      </c>
      <c r="Q20" t="str">
        <f t="shared" si="5"/>
        <v>31</v>
      </c>
      <c r="R20" t="str">
        <f t="shared" si="6"/>
        <v>94</v>
      </c>
      <c r="S20" t="str">
        <f t="shared" si="7"/>
        <v>3</v>
      </c>
      <c r="T20" s="127">
        <v>5762</v>
      </c>
      <c r="U20" s="93" t="s">
        <v>2334</v>
      </c>
      <c r="W20">
        <v>3226</v>
      </c>
      <c r="X20" t="s">
        <v>174</v>
      </c>
      <c r="Z20" s="189" t="str">
        <f t="shared" si="10"/>
        <v>32</v>
      </c>
      <c r="AA20" t="str">
        <f t="shared" si="11"/>
        <v>322</v>
      </c>
      <c r="AC20" t="s">
        <v>1362</v>
      </c>
      <c r="AD20" t="s">
        <v>1363</v>
      </c>
      <c r="AE20" t="s">
        <v>3921</v>
      </c>
      <c r="AF20" t="s">
        <v>3922</v>
      </c>
      <c r="AG20" t="s">
        <v>3947</v>
      </c>
      <c r="AH20" t="s">
        <v>3957</v>
      </c>
    </row>
    <row r="21" spans="1:34">
      <c r="A21" s="40" t="str">
        <f>IF(C21="","",VLOOKUP('OPĆI DIO'!$C$1,'OPĆI DIO'!$N$4:$W$137,10,FALSE))</f>
        <v>08006</v>
      </c>
      <c r="B21" s="40" t="str">
        <f>IF(C21="","",VLOOKUP('OPĆI DIO'!$C$1,'OPĆI DIO'!$N$4:$W$137,9,FALSE))</f>
        <v>Sveučilišta i veleučilišta u Republici Hrvatskoj</v>
      </c>
      <c r="C21" s="45">
        <v>31</v>
      </c>
      <c r="D21" s="40" t="str">
        <f t="shared" si="1"/>
        <v>Vlastiti prihodi</v>
      </c>
      <c r="E21" s="45">
        <v>3237</v>
      </c>
      <c r="F21" s="40" t="str">
        <f t="shared" si="2"/>
        <v>Intelektualne i osobne usluge</v>
      </c>
      <c r="G21" s="77" t="s">
        <v>144</v>
      </c>
      <c r="H21" s="40" t="str">
        <f t="shared" si="8"/>
        <v>REDOVNA DJELATNOST SVEUČILIŠTA U ZAGREBU (IZ EVIDENCIJSKIH PRIHODA)</v>
      </c>
      <c r="I21" s="40" t="str">
        <f t="shared" si="9"/>
        <v>0942</v>
      </c>
      <c r="J21" s="76">
        <v>750000</v>
      </c>
      <c r="K21" s="76">
        <v>750000</v>
      </c>
      <c r="L21" s="76">
        <v>750000</v>
      </c>
      <c r="M21" s="44"/>
      <c r="N21" t="str">
        <f>IF(C21="","",'OPĆI DIO'!$C$1)</f>
        <v>1837 SVEUČILIŠTE U ZAGREBU - GRAĐEVINSKI FAKULTET</v>
      </c>
      <c r="O21" t="str">
        <f t="shared" si="3"/>
        <v>323</v>
      </c>
      <c r="P21" t="str">
        <f t="shared" si="4"/>
        <v>32</v>
      </c>
      <c r="Q21" t="str">
        <f t="shared" si="5"/>
        <v>31</v>
      </c>
      <c r="R21" t="str">
        <f t="shared" si="6"/>
        <v>94</v>
      </c>
      <c r="S21" t="str">
        <f t="shared" si="7"/>
        <v>3</v>
      </c>
      <c r="T21" s="93">
        <v>581</v>
      </c>
      <c r="U21" s="94" t="s">
        <v>1336</v>
      </c>
      <c r="W21">
        <v>3227</v>
      </c>
      <c r="X21" t="s">
        <v>117</v>
      </c>
      <c r="Z21" s="189" t="str">
        <f t="shared" si="10"/>
        <v>32</v>
      </c>
      <c r="AA21" t="str">
        <f t="shared" si="11"/>
        <v>322</v>
      </c>
      <c r="AC21" t="s">
        <v>1364</v>
      </c>
      <c r="AD21" t="s">
        <v>1365</v>
      </c>
      <c r="AE21" t="s">
        <v>3925</v>
      </c>
      <c r="AF21" t="s">
        <v>3926</v>
      </c>
      <c r="AG21" t="s">
        <v>3947</v>
      </c>
      <c r="AH21" t="s">
        <v>3954</v>
      </c>
    </row>
    <row r="22" spans="1:34">
      <c r="A22" s="40" t="str">
        <f>IF(C22="","",VLOOKUP('OPĆI DIO'!$C$1,'OPĆI DIO'!$N$4:$W$137,10,FALSE))</f>
        <v>08006</v>
      </c>
      <c r="B22" s="40" t="str">
        <f>IF(C22="","",VLOOKUP('OPĆI DIO'!$C$1,'OPĆI DIO'!$N$4:$W$137,9,FALSE))</f>
        <v>Sveučilišta i veleučilišta u Republici Hrvatskoj</v>
      </c>
      <c r="C22" s="45">
        <v>31</v>
      </c>
      <c r="D22" s="40" t="str">
        <f t="shared" si="1"/>
        <v>Vlastiti prihodi</v>
      </c>
      <c r="E22" s="45">
        <v>3238</v>
      </c>
      <c r="F22" s="40" t="str">
        <f t="shared" si="2"/>
        <v>Računalne usluge</v>
      </c>
      <c r="G22" s="77" t="s">
        <v>144</v>
      </c>
      <c r="H22" s="40" t="str">
        <f t="shared" si="8"/>
        <v>REDOVNA DJELATNOST SVEUČILIŠTA U ZAGREBU (IZ EVIDENCIJSKIH PRIHODA)</v>
      </c>
      <c r="I22" s="40" t="str">
        <f t="shared" si="9"/>
        <v>0942</v>
      </c>
      <c r="J22" s="76">
        <v>20000</v>
      </c>
      <c r="K22" s="76">
        <v>20000</v>
      </c>
      <c r="L22" s="76">
        <v>20000</v>
      </c>
      <c r="M22" s="44"/>
      <c r="N22" t="str">
        <f>IF(C22="","",'OPĆI DIO'!$C$1)</f>
        <v>1837 SVEUČILIŠTE U ZAGREBU - GRAĐEVINSKI FAKULTET</v>
      </c>
      <c r="O22" t="str">
        <f t="shared" si="3"/>
        <v>323</v>
      </c>
      <c r="P22" t="str">
        <f t="shared" si="4"/>
        <v>32</v>
      </c>
      <c r="Q22" t="str">
        <f t="shared" si="5"/>
        <v>31</v>
      </c>
      <c r="R22" t="str">
        <f t="shared" si="6"/>
        <v>94</v>
      </c>
      <c r="S22" t="str">
        <f t="shared" si="7"/>
        <v>3</v>
      </c>
      <c r="T22">
        <v>61</v>
      </c>
      <c r="U22" t="s">
        <v>114</v>
      </c>
      <c r="W22">
        <v>3231</v>
      </c>
      <c r="X22" t="s">
        <v>101</v>
      </c>
      <c r="Z22" s="189" t="str">
        <f t="shared" si="10"/>
        <v>32</v>
      </c>
      <c r="AA22" t="str">
        <f t="shared" si="11"/>
        <v>323</v>
      </c>
      <c r="AC22" t="s">
        <v>780</v>
      </c>
      <c r="AD22" t="s">
        <v>781</v>
      </c>
      <c r="AE22" t="s">
        <v>3925</v>
      </c>
      <c r="AF22" t="s">
        <v>3926</v>
      </c>
      <c r="AG22" t="s">
        <v>3947</v>
      </c>
      <c r="AH22" t="s">
        <v>3957</v>
      </c>
    </row>
    <row r="23" spans="1:34">
      <c r="A23" s="40" t="str">
        <f>IF(C23="","",VLOOKUP('OPĆI DIO'!$C$1,'OPĆI DIO'!$N$4:$W$137,10,FALSE))</f>
        <v>08006</v>
      </c>
      <c r="B23" s="40" t="str">
        <f>IF(C23="","",VLOOKUP('OPĆI DIO'!$C$1,'OPĆI DIO'!$N$4:$W$137,9,FALSE))</f>
        <v>Sveučilišta i veleučilišta u Republici Hrvatskoj</v>
      </c>
      <c r="C23" s="45">
        <v>31</v>
      </c>
      <c r="D23" s="40" t="str">
        <f t="shared" si="1"/>
        <v>Vlastiti prihodi</v>
      </c>
      <c r="E23" s="45">
        <v>3239</v>
      </c>
      <c r="F23" s="40" t="str">
        <f t="shared" si="2"/>
        <v>Ostale usluge</v>
      </c>
      <c r="G23" s="77" t="s">
        <v>144</v>
      </c>
      <c r="H23" s="40" t="str">
        <f t="shared" si="8"/>
        <v>REDOVNA DJELATNOST SVEUČILIŠTA U ZAGREBU (IZ EVIDENCIJSKIH PRIHODA)</v>
      </c>
      <c r="I23" s="40" t="str">
        <f t="shared" si="9"/>
        <v>0942</v>
      </c>
      <c r="J23" s="76">
        <v>55000</v>
      </c>
      <c r="K23" s="76">
        <v>55000</v>
      </c>
      <c r="L23" s="76">
        <v>55000</v>
      </c>
      <c r="M23" s="44"/>
      <c r="N23" t="str">
        <f>IF(C23="","",'OPĆI DIO'!$C$1)</f>
        <v>1837 SVEUČILIŠTE U ZAGREBU - GRAĐEVINSKI FAKULTET</v>
      </c>
      <c r="O23" t="str">
        <f t="shared" si="3"/>
        <v>323</v>
      </c>
      <c r="P23" t="str">
        <f t="shared" si="4"/>
        <v>32</v>
      </c>
      <c r="Q23" t="str">
        <f t="shared" si="5"/>
        <v>31</v>
      </c>
      <c r="R23" t="str">
        <f t="shared" si="6"/>
        <v>94</v>
      </c>
      <c r="S23" t="str">
        <f t="shared" si="7"/>
        <v>3</v>
      </c>
      <c r="T23">
        <v>71</v>
      </c>
      <c r="U23" t="s">
        <v>172</v>
      </c>
      <c r="W23">
        <v>3232</v>
      </c>
      <c r="X23" t="s">
        <v>88</v>
      </c>
      <c r="Z23" s="189" t="str">
        <f t="shared" si="10"/>
        <v>32</v>
      </c>
      <c r="AA23" t="str">
        <f t="shared" si="11"/>
        <v>323</v>
      </c>
      <c r="AC23" t="s">
        <v>1376</v>
      </c>
      <c r="AD23" t="s">
        <v>1377</v>
      </c>
      <c r="AE23" t="s">
        <v>3927</v>
      </c>
      <c r="AF23" t="s">
        <v>3928</v>
      </c>
      <c r="AG23" t="s">
        <v>3947</v>
      </c>
      <c r="AH23" t="s">
        <v>3956</v>
      </c>
    </row>
    <row r="24" spans="1:34">
      <c r="A24" s="40" t="str">
        <f>IF(C24="","",VLOOKUP('OPĆI DIO'!$C$1,'OPĆI DIO'!$N$4:$W$137,10,FALSE))</f>
        <v>08006</v>
      </c>
      <c r="B24" s="40" t="str">
        <f>IF(C24="","",VLOOKUP('OPĆI DIO'!$C$1,'OPĆI DIO'!$N$4:$W$137,9,FALSE))</f>
        <v>Sveučilišta i veleučilišta u Republici Hrvatskoj</v>
      </c>
      <c r="C24" s="45">
        <v>31</v>
      </c>
      <c r="D24" s="40" t="str">
        <f t="shared" si="1"/>
        <v>Vlastiti prihodi</v>
      </c>
      <c r="E24" s="45">
        <v>3241</v>
      </c>
      <c r="F24" s="40" t="str">
        <f t="shared" si="2"/>
        <v>Naknade troškova osobama izvan radnog odnosa</v>
      </c>
      <c r="G24" s="77" t="s">
        <v>144</v>
      </c>
      <c r="H24" s="40" t="str">
        <f t="shared" si="8"/>
        <v>REDOVNA DJELATNOST SVEUČILIŠTA U ZAGREBU (IZ EVIDENCIJSKIH PRIHODA)</v>
      </c>
      <c r="I24" s="40" t="str">
        <f t="shared" si="9"/>
        <v>0942</v>
      </c>
      <c r="J24" s="76">
        <v>15000</v>
      </c>
      <c r="K24" s="76">
        <v>15000</v>
      </c>
      <c r="L24" s="76">
        <v>15000</v>
      </c>
      <c r="M24" s="44"/>
      <c r="N24" t="str">
        <f>IF(C24="","",'OPĆI DIO'!$C$1)</f>
        <v>1837 SVEUČILIŠTE U ZAGREBU - GRAĐEVINSKI FAKULTET</v>
      </c>
      <c r="O24" t="str">
        <f t="shared" si="3"/>
        <v>324</v>
      </c>
      <c r="P24" t="str">
        <f t="shared" si="4"/>
        <v>32</v>
      </c>
      <c r="Q24" t="str">
        <f t="shared" si="5"/>
        <v>31</v>
      </c>
      <c r="R24" t="str">
        <f t="shared" si="6"/>
        <v>94</v>
      </c>
      <c r="S24" t="str">
        <f t="shared" si="7"/>
        <v>3</v>
      </c>
      <c r="T24">
        <v>81</v>
      </c>
      <c r="U24" t="s">
        <v>55</v>
      </c>
      <c r="W24">
        <v>3233</v>
      </c>
      <c r="X24" t="s">
        <v>76</v>
      </c>
      <c r="Z24" s="189" t="str">
        <f t="shared" si="10"/>
        <v>32</v>
      </c>
      <c r="AA24" t="str">
        <f t="shared" si="11"/>
        <v>323</v>
      </c>
      <c r="AC24" t="s">
        <v>1378</v>
      </c>
      <c r="AD24" t="s">
        <v>1379</v>
      </c>
      <c r="AE24" t="s">
        <v>3925</v>
      </c>
      <c r="AF24" t="s">
        <v>3926</v>
      </c>
      <c r="AG24" t="s">
        <v>3947</v>
      </c>
      <c r="AH24" t="s">
        <v>3954</v>
      </c>
    </row>
    <row r="25" spans="1:34">
      <c r="A25" s="40" t="str">
        <f>IF(C25="","",VLOOKUP('OPĆI DIO'!$C$1,'OPĆI DIO'!$N$4:$W$137,10,FALSE))</f>
        <v>08006</v>
      </c>
      <c r="B25" s="40" t="str">
        <f>IF(C25="","",VLOOKUP('OPĆI DIO'!$C$1,'OPĆI DIO'!$N$4:$W$137,9,FALSE))</f>
        <v>Sveučilišta i veleučilišta u Republici Hrvatskoj</v>
      </c>
      <c r="C25" s="45">
        <v>31</v>
      </c>
      <c r="D25" s="40" t="str">
        <f t="shared" si="1"/>
        <v>Vlastiti prihodi</v>
      </c>
      <c r="E25" s="45">
        <v>3292</v>
      </c>
      <c r="F25" s="40" t="str">
        <f t="shared" si="2"/>
        <v>Premije osiguranja</v>
      </c>
      <c r="G25" s="77" t="s">
        <v>144</v>
      </c>
      <c r="H25" s="40" t="str">
        <f t="shared" si="8"/>
        <v>REDOVNA DJELATNOST SVEUČILIŠTA U ZAGREBU (IZ EVIDENCIJSKIH PRIHODA)</v>
      </c>
      <c r="I25" s="40" t="str">
        <f t="shared" si="9"/>
        <v>0942</v>
      </c>
      <c r="J25" s="76">
        <v>6000</v>
      </c>
      <c r="K25" s="76">
        <v>6000</v>
      </c>
      <c r="L25" s="76">
        <v>6000</v>
      </c>
      <c r="M25" s="44"/>
      <c r="N25" t="str">
        <f>IF(C25="","",'OPĆI DIO'!$C$1)</f>
        <v>1837 SVEUČILIŠTE U ZAGREBU - GRAĐEVINSKI FAKULTET</v>
      </c>
      <c r="O25" t="str">
        <f t="shared" si="3"/>
        <v>329</v>
      </c>
      <c r="P25" t="str">
        <f t="shared" si="4"/>
        <v>32</v>
      </c>
      <c r="Q25" t="str">
        <f t="shared" si="5"/>
        <v>31</v>
      </c>
      <c r="R25" t="str">
        <f t="shared" si="6"/>
        <v>94</v>
      </c>
      <c r="S25" t="str">
        <f t="shared" si="7"/>
        <v>3</v>
      </c>
      <c r="W25">
        <v>3234</v>
      </c>
      <c r="X25" t="s">
        <v>89</v>
      </c>
      <c r="Z25" s="189" t="str">
        <f t="shared" si="10"/>
        <v>32</v>
      </c>
      <c r="AA25" t="str">
        <f t="shared" si="11"/>
        <v>323</v>
      </c>
      <c r="AC25" t="s">
        <v>1384</v>
      </c>
      <c r="AD25" t="s">
        <v>1385</v>
      </c>
      <c r="AE25" t="s">
        <v>3925</v>
      </c>
      <c r="AF25" t="s">
        <v>3926</v>
      </c>
      <c r="AG25" t="s">
        <v>3947</v>
      </c>
      <c r="AH25" t="s">
        <v>3954</v>
      </c>
    </row>
    <row r="26" spans="1:34">
      <c r="A26" s="40" t="str">
        <f>IF(C26="","",VLOOKUP('OPĆI DIO'!$C$1,'OPĆI DIO'!$N$4:$W$137,10,FALSE))</f>
        <v>08006</v>
      </c>
      <c r="B26" s="40" t="str">
        <f>IF(C26="","",VLOOKUP('OPĆI DIO'!$C$1,'OPĆI DIO'!$N$4:$W$137,9,FALSE))</f>
        <v>Sveučilišta i veleučilišta u Republici Hrvatskoj</v>
      </c>
      <c r="C26" s="45">
        <v>31</v>
      </c>
      <c r="D26" s="40" t="str">
        <f t="shared" si="1"/>
        <v>Vlastiti prihodi</v>
      </c>
      <c r="E26" s="45">
        <v>3293</v>
      </c>
      <c r="F26" s="40" t="str">
        <f t="shared" si="2"/>
        <v>Reprezentacija</v>
      </c>
      <c r="G26" s="77" t="s">
        <v>144</v>
      </c>
      <c r="H26" s="40" t="str">
        <f t="shared" si="8"/>
        <v>REDOVNA DJELATNOST SVEUČILIŠTA U ZAGREBU (IZ EVIDENCIJSKIH PRIHODA)</v>
      </c>
      <c r="I26" s="40" t="str">
        <f t="shared" si="9"/>
        <v>0942</v>
      </c>
      <c r="J26" s="76">
        <v>75000</v>
      </c>
      <c r="K26" s="76">
        <v>75000</v>
      </c>
      <c r="L26" s="76">
        <v>75000</v>
      </c>
      <c r="M26" s="44"/>
      <c r="N26" t="str">
        <f>IF(C26="","",'OPĆI DIO'!$C$1)</f>
        <v>1837 SVEUČILIŠTE U ZAGREBU - GRAĐEVINSKI FAKULTET</v>
      </c>
      <c r="O26" t="str">
        <f t="shared" si="3"/>
        <v>329</v>
      </c>
      <c r="P26" t="str">
        <f t="shared" si="4"/>
        <v>32</v>
      </c>
      <c r="Q26" t="str">
        <f t="shared" si="5"/>
        <v>31</v>
      </c>
      <c r="R26" t="str">
        <f t="shared" si="6"/>
        <v>94</v>
      </c>
      <c r="S26" t="str">
        <f t="shared" si="7"/>
        <v>3</v>
      </c>
      <c r="W26">
        <v>3235</v>
      </c>
      <c r="X26" t="s">
        <v>109</v>
      </c>
      <c r="Z26" s="189" t="str">
        <f t="shared" si="10"/>
        <v>32</v>
      </c>
      <c r="AA26" t="str">
        <f t="shared" si="11"/>
        <v>323</v>
      </c>
      <c r="AC26" t="s">
        <v>1186</v>
      </c>
      <c r="AD26" t="s">
        <v>1187</v>
      </c>
      <c r="AE26" t="s">
        <v>3925</v>
      </c>
      <c r="AF26" t="s">
        <v>3926</v>
      </c>
      <c r="AG26" t="s">
        <v>3947</v>
      </c>
      <c r="AH26" t="s">
        <v>3954</v>
      </c>
    </row>
    <row r="27" spans="1:34">
      <c r="A27" s="40" t="str">
        <f>IF(C27="","",VLOOKUP('OPĆI DIO'!$C$1,'OPĆI DIO'!$N$4:$W$137,10,FALSE))</f>
        <v>08006</v>
      </c>
      <c r="B27" s="40" t="str">
        <f>IF(C27="","",VLOOKUP('OPĆI DIO'!$C$1,'OPĆI DIO'!$N$4:$W$137,9,FALSE))</f>
        <v>Sveučilišta i veleučilišta u Republici Hrvatskoj</v>
      </c>
      <c r="C27" s="45">
        <v>31</v>
      </c>
      <c r="D27" s="40" t="str">
        <f t="shared" si="1"/>
        <v>Vlastiti prihodi</v>
      </c>
      <c r="E27" s="45">
        <v>3294</v>
      </c>
      <c r="F27" s="40" t="str">
        <f t="shared" si="2"/>
        <v>Članarine i norme</v>
      </c>
      <c r="G27" s="77" t="s">
        <v>144</v>
      </c>
      <c r="H27" s="40" t="str">
        <f t="shared" si="8"/>
        <v>REDOVNA DJELATNOST SVEUČILIŠTA U ZAGREBU (IZ EVIDENCIJSKIH PRIHODA)</v>
      </c>
      <c r="I27" s="40" t="str">
        <f t="shared" si="9"/>
        <v>0942</v>
      </c>
      <c r="J27" s="76">
        <v>35000</v>
      </c>
      <c r="K27" s="76">
        <v>35000</v>
      </c>
      <c r="L27" s="76">
        <v>35000</v>
      </c>
      <c r="M27" s="44"/>
      <c r="N27" t="str">
        <f>IF(C27="","",'OPĆI DIO'!$C$1)</f>
        <v>1837 SVEUČILIŠTE U ZAGREBU - GRAĐEVINSKI FAKULTET</v>
      </c>
      <c r="O27" t="str">
        <f t="shared" si="3"/>
        <v>329</v>
      </c>
      <c r="P27" t="str">
        <f t="shared" si="4"/>
        <v>32</v>
      </c>
      <c r="Q27" t="str">
        <f t="shared" si="5"/>
        <v>31</v>
      </c>
      <c r="R27" t="str">
        <f t="shared" si="6"/>
        <v>94</v>
      </c>
      <c r="S27" t="str">
        <f t="shared" si="7"/>
        <v>3</v>
      </c>
      <c r="W27">
        <v>3236</v>
      </c>
      <c r="X27" t="s">
        <v>52</v>
      </c>
      <c r="Z27" s="189" t="str">
        <f t="shared" si="10"/>
        <v>32</v>
      </c>
      <c r="AA27" t="str">
        <f t="shared" si="11"/>
        <v>323</v>
      </c>
      <c r="AC27" t="s">
        <v>1188</v>
      </c>
      <c r="AD27" t="s">
        <v>1189</v>
      </c>
      <c r="AE27" t="s">
        <v>3925</v>
      </c>
      <c r="AF27" t="s">
        <v>3926</v>
      </c>
      <c r="AG27" t="s">
        <v>3947</v>
      </c>
      <c r="AH27" t="s">
        <v>3954</v>
      </c>
    </row>
    <row r="28" spans="1:34">
      <c r="A28" s="40" t="str">
        <f>IF(C28="","",VLOOKUP('OPĆI DIO'!$C$1,'OPĆI DIO'!$N$4:$W$137,10,FALSE))</f>
        <v>08006</v>
      </c>
      <c r="B28" s="40" t="str">
        <f>IF(C28="","",VLOOKUP('OPĆI DIO'!$C$1,'OPĆI DIO'!$N$4:$W$137,9,FALSE))</f>
        <v>Sveučilišta i veleučilišta u Republici Hrvatskoj</v>
      </c>
      <c r="C28" s="45">
        <v>31</v>
      </c>
      <c r="D28" s="40" t="str">
        <f t="shared" si="1"/>
        <v>Vlastiti prihodi</v>
      </c>
      <c r="E28" s="45">
        <v>3295</v>
      </c>
      <c r="F28" s="40" t="str">
        <f t="shared" si="2"/>
        <v>Pristojbe i naknade</v>
      </c>
      <c r="G28" s="77" t="s">
        <v>144</v>
      </c>
      <c r="H28" s="40" t="str">
        <f t="shared" si="8"/>
        <v>REDOVNA DJELATNOST SVEUČILIŠTA U ZAGREBU (IZ EVIDENCIJSKIH PRIHODA)</v>
      </c>
      <c r="I28" s="40" t="str">
        <f t="shared" si="9"/>
        <v>0942</v>
      </c>
      <c r="J28" s="76">
        <v>2500</v>
      </c>
      <c r="K28" s="76">
        <v>2500</v>
      </c>
      <c r="L28" s="76">
        <v>2500</v>
      </c>
      <c r="M28" s="44"/>
      <c r="N28" t="str">
        <f>IF(C28="","",'OPĆI DIO'!$C$1)</f>
        <v>1837 SVEUČILIŠTE U ZAGREBU - GRAĐEVINSKI FAKULTET</v>
      </c>
      <c r="O28" t="str">
        <f t="shared" si="3"/>
        <v>329</v>
      </c>
      <c r="P28" t="str">
        <f t="shared" si="4"/>
        <v>32</v>
      </c>
      <c r="Q28" t="str">
        <f t="shared" si="5"/>
        <v>31</v>
      </c>
      <c r="R28" t="str">
        <f t="shared" si="6"/>
        <v>94</v>
      </c>
      <c r="S28" t="str">
        <f t="shared" si="7"/>
        <v>3</v>
      </c>
      <c r="W28">
        <v>3237</v>
      </c>
      <c r="X28" t="s">
        <v>65</v>
      </c>
      <c r="Z28" s="189" t="str">
        <f t="shared" si="10"/>
        <v>32</v>
      </c>
      <c r="AA28" t="str">
        <f t="shared" si="11"/>
        <v>323</v>
      </c>
      <c r="AC28" t="s">
        <v>1388</v>
      </c>
      <c r="AD28" t="s">
        <v>1389</v>
      </c>
      <c r="AE28" t="s">
        <v>3925</v>
      </c>
      <c r="AF28" t="s">
        <v>3926</v>
      </c>
      <c r="AG28" t="s">
        <v>3947</v>
      </c>
      <c r="AH28" t="s">
        <v>3957</v>
      </c>
    </row>
    <row r="29" spans="1:34">
      <c r="A29" s="40" t="str">
        <f>IF(C29="","",VLOOKUP('OPĆI DIO'!$C$1,'OPĆI DIO'!$N$4:$W$137,10,FALSE))</f>
        <v>08006</v>
      </c>
      <c r="B29" s="40" t="str">
        <f>IF(C29="","",VLOOKUP('OPĆI DIO'!$C$1,'OPĆI DIO'!$N$4:$W$137,9,FALSE))</f>
        <v>Sveučilišta i veleučilišta u Republici Hrvatskoj</v>
      </c>
      <c r="C29" s="45">
        <v>31</v>
      </c>
      <c r="D29" s="40" t="str">
        <f t="shared" si="1"/>
        <v>Vlastiti prihodi</v>
      </c>
      <c r="E29" s="45">
        <v>3299</v>
      </c>
      <c r="F29" s="40" t="str">
        <f t="shared" si="2"/>
        <v>Ostali nespomenuti rashodi poslovanja</v>
      </c>
      <c r="G29" s="77" t="s">
        <v>144</v>
      </c>
      <c r="H29" s="40" t="str">
        <f t="shared" si="8"/>
        <v>REDOVNA DJELATNOST SVEUČILIŠTA U ZAGREBU (IZ EVIDENCIJSKIH PRIHODA)</v>
      </c>
      <c r="I29" s="40" t="str">
        <f t="shared" si="9"/>
        <v>0942</v>
      </c>
      <c r="J29" s="76">
        <v>10000</v>
      </c>
      <c r="K29" s="76">
        <v>10000</v>
      </c>
      <c r="L29" s="76">
        <v>10000</v>
      </c>
      <c r="M29" s="44"/>
      <c r="N29" t="str">
        <f>IF(C29="","",'OPĆI DIO'!$C$1)</f>
        <v>1837 SVEUČILIŠTE U ZAGREBU - GRAĐEVINSKI FAKULTET</v>
      </c>
      <c r="O29" t="str">
        <f t="shared" si="3"/>
        <v>329</v>
      </c>
      <c r="P29" t="str">
        <f t="shared" si="4"/>
        <v>32</v>
      </c>
      <c r="Q29" t="str">
        <f t="shared" si="5"/>
        <v>31</v>
      </c>
      <c r="R29" t="str">
        <f t="shared" si="6"/>
        <v>94</v>
      </c>
      <c r="S29" t="str">
        <f t="shared" si="7"/>
        <v>3</v>
      </c>
      <c r="W29">
        <v>3238</v>
      </c>
      <c r="X29" t="s">
        <v>102</v>
      </c>
      <c r="Z29" s="189" t="str">
        <f t="shared" si="10"/>
        <v>32</v>
      </c>
      <c r="AA29" t="str">
        <f t="shared" si="11"/>
        <v>323</v>
      </c>
      <c r="AC29" t="s">
        <v>1394</v>
      </c>
      <c r="AD29" t="s">
        <v>1395</v>
      </c>
      <c r="AE29" t="s">
        <v>3925</v>
      </c>
      <c r="AF29" t="s">
        <v>3926</v>
      </c>
      <c r="AG29" t="s">
        <v>3947</v>
      </c>
      <c r="AH29" t="s">
        <v>3956</v>
      </c>
    </row>
    <row r="30" spans="1:34">
      <c r="A30" s="40" t="str">
        <f>IF(C30="","",VLOOKUP('OPĆI DIO'!$C$1,'OPĆI DIO'!$N$4:$W$137,10,FALSE))</f>
        <v>08006</v>
      </c>
      <c r="B30" s="40" t="str">
        <f>IF(C30="","",VLOOKUP('OPĆI DIO'!$C$1,'OPĆI DIO'!$N$4:$W$137,9,FALSE))</f>
        <v>Sveučilišta i veleučilišta u Republici Hrvatskoj</v>
      </c>
      <c r="C30" s="45">
        <v>31</v>
      </c>
      <c r="D30" s="40" t="str">
        <f t="shared" si="1"/>
        <v>Vlastiti prihodi</v>
      </c>
      <c r="E30" s="45">
        <v>3423</v>
      </c>
      <c r="F30" s="40" t="str">
        <f t="shared" si="2"/>
        <v>Kamate za primljene kredite i zajmove od kreditnih i ostalih</v>
      </c>
      <c r="G30" s="77" t="s">
        <v>144</v>
      </c>
      <c r="H30" s="40" t="str">
        <f t="shared" si="8"/>
        <v>REDOVNA DJELATNOST SVEUČILIŠTA U ZAGREBU (IZ EVIDENCIJSKIH PRIHODA)</v>
      </c>
      <c r="I30" s="40" t="str">
        <f t="shared" si="9"/>
        <v>0942</v>
      </c>
      <c r="J30" s="76">
        <v>700</v>
      </c>
      <c r="K30" s="76">
        <v>700</v>
      </c>
      <c r="L30" s="76">
        <v>700</v>
      </c>
      <c r="M30" s="44"/>
      <c r="N30" t="str">
        <f>IF(C30="","",'OPĆI DIO'!$C$1)</f>
        <v>1837 SVEUČILIŠTE U ZAGREBU - GRAĐEVINSKI FAKULTET</v>
      </c>
      <c r="O30" t="str">
        <f t="shared" si="3"/>
        <v>342</v>
      </c>
      <c r="P30" t="str">
        <f t="shared" si="4"/>
        <v>34</v>
      </c>
      <c r="Q30" t="str">
        <f t="shared" si="5"/>
        <v>31</v>
      </c>
      <c r="R30" t="str">
        <f t="shared" si="6"/>
        <v>94</v>
      </c>
      <c r="S30" t="str">
        <f t="shared" si="7"/>
        <v>3</v>
      </c>
      <c r="W30">
        <v>3239</v>
      </c>
      <c r="X30" t="s">
        <v>82</v>
      </c>
      <c r="Z30" s="189" t="str">
        <f t="shared" si="10"/>
        <v>32</v>
      </c>
      <c r="AA30" t="str">
        <f t="shared" si="11"/>
        <v>323</v>
      </c>
      <c r="AC30" t="s">
        <v>4054</v>
      </c>
      <c r="AD30" t="s">
        <v>4055</v>
      </c>
      <c r="AE30" t="s">
        <v>3925</v>
      </c>
      <c r="AF30" t="s">
        <v>3926</v>
      </c>
      <c r="AG30" t="s">
        <v>3947</v>
      </c>
      <c r="AH30" t="s">
        <v>3957</v>
      </c>
    </row>
    <row r="31" spans="1:34">
      <c r="A31" s="40" t="str">
        <f>IF(C31="","",VLOOKUP('OPĆI DIO'!$C$1,'OPĆI DIO'!$N$4:$W$137,10,FALSE))</f>
        <v>08006</v>
      </c>
      <c r="B31" s="40" t="str">
        <f>IF(C31="","",VLOOKUP('OPĆI DIO'!$C$1,'OPĆI DIO'!$N$4:$W$137,9,FALSE))</f>
        <v>Sveučilišta i veleučilišta u Republici Hrvatskoj</v>
      </c>
      <c r="C31" s="45">
        <v>31</v>
      </c>
      <c r="D31" s="40" t="str">
        <f t="shared" si="1"/>
        <v>Vlastiti prihodi</v>
      </c>
      <c r="E31" s="45">
        <v>3431</v>
      </c>
      <c r="F31" s="40" t="str">
        <f t="shared" si="2"/>
        <v>Bankarske usluge i usluge platnog prometa</v>
      </c>
      <c r="G31" s="77" t="s">
        <v>144</v>
      </c>
      <c r="H31" s="40" t="str">
        <f t="shared" si="8"/>
        <v>REDOVNA DJELATNOST SVEUČILIŠTA U ZAGREBU (IZ EVIDENCIJSKIH PRIHODA)</v>
      </c>
      <c r="I31" s="40" t="str">
        <f t="shared" si="9"/>
        <v>0942</v>
      </c>
      <c r="J31" s="76">
        <v>10000</v>
      </c>
      <c r="K31" s="76">
        <v>10000</v>
      </c>
      <c r="L31" s="76">
        <v>10000</v>
      </c>
      <c r="M31" s="44"/>
      <c r="N31" t="str">
        <f>IF(C31="","",'OPĆI DIO'!$C$1)</f>
        <v>1837 SVEUČILIŠTE U ZAGREBU - GRAĐEVINSKI FAKULTET</v>
      </c>
      <c r="O31" t="str">
        <f t="shared" si="3"/>
        <v>343</v>
      </c>
      <c r="P31" t="str">
        <f t="shared" si="4"/>
        <v>34</v>
      </c>
      <c r="Q31" t="str">
        <f t="shared" si="5"/>
        <v>31</v>
      </c>
      <c r="R31" t="str">
        <f t="shared" si="6"/>
        <v>94</v>
      </c>
      <c r="S31" t="str">
        <f t="shared" si="7"/>
        <v>3</v>
      </c>
      <c r="W31">
        <v>3241</v>
      </c>
      <c r="X31" t="s">
        <v>79</v>
      </c>
      <c r="Z31" s="189" t="str">
        <f t="shared" si="10"/>
        <v>32</v>
      </c>
      <c r="AA31" t="str">
        <f t="shared" si="11"/>
        <v>324</v>
      </c>
      <c r="AC31" t="s">
        <v>1399</v>
      </c>
      <c r="AD31" t="s">
        <v>1400</v>
      </c>
      <c r="AE31" t="s">
        <v>3937</v>
      </c>
      <c r="AF31" t="s">
        <v>3938</v>
      </c>
      <c r="AG31" t="s">
        <v>3949</v>
      </c>
      <c r="AH31" t="s">
        <v>3950</v>
      </c>
    </row>
    <row r="32" spans="1:34">
      <c r="A32" s="40" t="str">
        <f>IF(C32="","",VLOOKUP('OPĆI DIO'!$C$1,'OPĆI DIO'!$N$4:$W$137,10,FALSE))</f>
        <v>08006</v>
      </c>
      <c r="B32" s="40" t="str">
        <f>IF(C32="","",VLOOKUP('OPĆI DIO'!$C$1,'OPĆI DIO'!$N$4:$W$137,9,FALSE))</f>
        <v>Sveučilišta i veleučilišta u Republici Hrvatskoj</v>
      </c>
      <c r="C32" s="45">
        <v>31</v>
      </c>
      <c r="D32" s="40" t="str">
        <f t="shared" si="1"/>
        <v>Vlastiti prihodi</v>
      </c>
      <c r="E32" s="45">
        <v>4221</v>
      </c>
      <c r="F32" s="40" t="str">
        <f t="shared" si="2"/>
        <v>Uredska oprema i namještaj</v>
      </c>
      <c r="G32" s="77" t="s">
        <v>144</v>
      </c>
      <c r="H32" s="40" t="str">
        <f t="shared" si="8"/>
        <v>REDOVNA DJELATNOST SVEUČILIŠTA U ZAGREBU (IZ EVIDENCIJSKIH PRIHODA)</v>
      </c>
      <c r="I32" s="40" t="str">
        <f t="shared" si="9"/>
        <v>0942</v>
      </c>
      <c r="J32" s="76">
        <v>75000</v>
      </c>
      <c r="K32" s="76">
        <v>75000</v>
      </c>
      <c r="L32" s="76">
        <v>75000</v>
      </c>
      <c r="M32" s="44"/>
      <c r="N32" t="str">
        <f>IF(C32="","",'OPĆI DIO'!$C$1)</f>
        <v>1837 SVEUČILIŠTE U ZAGREBU - GRAĐEVINSKI FAKULTET</v>
      </c>
      <c r="O32" t="str">
        <f t="shared" si="3"/>
        <v>422</v>
      </c>
      <c r="P32" t="str">
        <f t="shared" si="4"/>
        <v>42</v>
      </c>
      <c r="Q32" t="str">
        <f t="shared" si="5"/>
        <v>31</v>
      </c>
      <c r="R32" t="str">
        <f t="shared" si="6"/>
        <v>94</v>
      </c>
      <c r="S32" t="str">
        <f t="shared" si="7"/>
        <v>4</v>
      </c>
      <c r="W32">
        <v>3291</v>
      </c>
      <c r="X32" t="s">
        <v>80</v>
      </c>
      <c r="Z32" s="189" t="str">
        <f t="shared" si="10"/>
        <v>32</v>
      </c>
      <c r="AA32" t="str">
        <f t="shared" si="11"/>
        <v>329</v>
      </c>
      <c r="AC32" t="s">
        <v>1447</v>
      </c>
      <c r="AD32" t="s">
        <v>1448</v>
      </c>
      <c r="AE32" t="s">
        <v>3925</v>
      </c>
      <c r="AF32" t="s">
        <v>3926</v>
      </c>
      <c r="AG32" t="s">
        <v>3949</v>
      </c>
      <c r="AH32" t="s">
        <v>3950</v>
      </c>
    </row>
    <row r="33" spans="1:34">
      <c r="A33" s="40" t="str">
        <f>IF(C33="","",VLOOKUP('OPĆI DIO'!$C$1,'OPĆI DIO'!$N$4:$W$137,10,FALSE))</f>
        <v>08006</v>
      </c>
      <c r="B33" s="40" t="str">
        <f>IF(C33="","",VLOOKUP('OPĆI DIO'!$C$1,'OPĆI DIO'!$N$4:$W$137,9,FALSE))</f>
        <v>Sveučilišta i veleučilišta u Republici Hrvatskoj</v>
      </c>
      <c r="C33" s="45">
        <v>31</v>
      </c>
      <c r="D33" s="40" t="str">
        <f t="shared" si="1"/>
        <v>Vlastiti prihodi</v>
      </c>
      <c r="E33" s="45">
        <v>4222</v>
      </c>
      <c r="F33" s="40" t="str">
        <f t="shared" si="2"/>
        <v>Komunikacijska oprema</v>
      </c>
      <c r="G33" s="77" t="s">
        <v>144</v>
      </c>
      <c r="H33" s="40" t="str">
        <f t="shared" si="8"/>
        <v>REDOVNA DJELATNOST SVEUČILIŠTA U ZAGREBU (IZ EVIDENCIJSKIH PRIHODA)</v>
      </c>
      <c r="I33" s="40" t="str">
        <f t="shared" si="9"/>
        <v>0942</v>
      </c>
      <c r="J33" s="76">
        <v>10000</v>
      </c>
      <c r="K33" s="76">
        <v>10000</v>
      </c>
      <c r="L33" s="76">
        <v>10000</v>
      </c>
      <c r="M33" s="44"/>
      <c r="N33" t="str">
        <f>IF(C33="","",'OPĆI DIO'!$C$1)</f>
        <v>1837 SVEUČILIŠTE U ZAGREBU - GRAĐEVINSKI FAKULTET</v>
      </c>
      <c r="O33" t="str">
        <f t="shared" si="3"/>
        <v>422</v>
      </c>
      <c r="P33" t="str">
        <f t="shared" si="4"/>
        <v>42</v>
      </c>
      <c r="Q33" t="str">
        <f t="shared" si="5"/>
        <v>31</v>
      </c>
      <c r="R33" t="str">
        <f t="shared" si="6"/>
        <v>94</v>
      </c>
      <c r="S33" t="str">
        <f t="shared" si="7"/>
        <v>4</v>
      </c>
      <c r="W33">
        <v>3292</v>
      </c>
      <c r="X33" t="s">
        <v>73</v>
      </c>
      <c r="Z33" s="189" t="str">
        <f t="shared" si="10"/>
        <v>32</v>
      </c>
      <c r="AA33" t="str">
        <f t="shared" si="11"/>
        <v>329</v>
      </c>
      <c r="AC33" t="s">
        <v>2279</v>
      </c>
      <c r="AD33" t="s">
        <v>2280</v>
      </c>
      <c r="AE33" t="s">
        <v>3925</v>
      </c>
      <c r="AF33" t="s">
        <v>3926</v>
      </c>
      <c r="AG33" t="s">
        <v>3947</v>
      </c>
      <c r="AH33" t="s">
        <v>3957</v>
      </c>
    </row>
    <row r="34" spans="1:34">
      <c r="A34" s="40" t="str">
        <f>IF(C34="","",VLOOKUP('OPĆI DIO'!$C$1,'OPĆI DIO'!$N$4:$W$137,10,FALSE))</f>
        <v>08006</v>
      </c>
      <c r="B34" s="40" t="str">
        <f>IF(C34="","",VLOOKUP('OPĆI DIO'!$C$1,'OPĆI DIO'!$N$4:$W$137,9,FALSE))</f>
        <v>Sveučilišta i veleučilišta u Republici Hrvatskoj</v>
      </c>
      <c r="C34" s="45">
        <v>31</v>
      </c>
      <c r="D34" s="40" t="str">
        <f t="shared" si="1"/>
        <v>Vlastiti prihodi</v>
      </c>
      <c r="E34" s="45">
        <v>4223</v>
      </c>
      <c r="F34" s="40" t="str">
        <f t="shared" si="2"/>
        <v>Oprema za održavanje i zaštitu</v>
      </c>
      <c r="G34" s="77" t="s">
        <v>133</v>
      </c>
      <c r="H34" s="40" t="str">
        <f t="shared" si="8"/>
        <v>EU PROJEKTI SVEUČILIŠTA U SPLITU (IZ EVIDENCIJSKIH PRIHODA)</v>
      </c>
      <c r="I34" s="40" t="str">
        <f t="shared" si="9"/>
        <v>0942</v>
      </c>
      <c r="J34" s="76">
        <v>10000</v>
      </c>
      <c r="K34" s="76">
        <v>10000</v>
      </c>
      <c r="L34" s="76">
        <v>10000</v>
      </c>
      <c r="M34" s="44"/>
      <c r="N34" t="str">
        <f>IF(C34="","",'OPĆI DIO'!$C$1)</f>
        <v>1837 SVEUČILIŠTE U ZAGREBU - GRAĐEVINSKI FAKULTET</v>
      </c>
      <c r="O34" t="str">
        <f t="shared" si="3"/>
        <v>422</v>
      </c>
      <c r="P34" t="str">
        <f t="shared" si="4"/>
        <v>42</v>
      </c>
      <c r="Q34" t="str">
        <f t="shared" si="5"/>
        <v>31</v>
      </c>
      <c r="R34" t="str">
        <f t="shared" si="6"/>
        <v>94</v>
      </c>
      <c r="S34" t="str">
        <f t="shared" si="7"/>
        <v>4</v>
      </c>
      <c r="W34">
        <v>3293</v>
      </c>
      <c r="X34" t="s">
        <v>83</v>
      </c>
      <c r="Z34" s="189" t="str">
        <f t="shared" si="10"/>
        <v>32</v>
      </c>
      <c r="AA34" t="str">
        <f t="shared" si="11"/>
        <v>329</v>
      </c>
      <c r="AC34" t="s">
        <v>4056</v>
      </c>
      <c r="AD34" t="s">
        <v>4057</v>
      </c>
      <c r="AE34" t="s">
        <v>3925</v>
      </c>
      <c r="AF34" t="s">
        <v>3926</v>
      </c>
      <c r="AG34" t="s">
        <v>3949</v>
      </c>
      <c r="AH34" t="s">
        <v>3950</v>
      </c>
    </row>
    <row r="35" spans="1:34">
      <c r="A35" s="40" t="str">
        <f>IF(C35="","",VLOOKUP('OPĆI DIO'!$C$1,'OPĆI DIO'!$N$4:$W$137,10,FALSE))</f>
        <v>08006</v>
      </c>
      <c r="B35" s="40" t="str">
        <f>IF(C35="","",VLOOKUP('OPĆI DIO'!$C$1,'OPĆI DIO'!$N$4:$W$137,9,FALSE))</f>
        <v>Sveučilišta i veleučilišta u Republici Hrvatskoj</v>
      </c>
      <c r="C35" s="45">
        <v>31</v>
      </c>
      <c r="D35" s="40" t="str">
        <f t="shared" si="1"/>
        <v>Vlastiti prihodi</v>
      </c>
      <c r="E35" s="45">
        <v>4224</v>
      </c>
      <c r="F35" s="40" t="str">
        <f t="shared" si="2"/>
        <v>Medicinska i laboratorijska oprema</v>
      </c>
      <c r="G35" s="77" t="s">
        <v>144</v>
      </c>
      <c r="H35" s="40" t="str">
        <f t="shared" si="8"/>
        <v>REDOVNA DJELATNOST SVEUČILIŠTA U ZAGREBU (IZ EVIDENCIJSKIH PRIHODA)</v>
      </c>
      <c r="I35" s="40" t="str">
        <f t="shared" si="9"/>
        <v>0942</v>
      </c>
      <c r="J35" s="76">
        <v>125000</v>
      </c>
      <c r="K35" s="76">
        <v>125000</v>
      </c>
      <c r="L35" s="76">
        <v>125000</v>
      </c>
      <c r="M35" s="44"/>
      <c r="N35" t="str">
        <f>IF(C35="","",'OPĆI DIO'!$C$1)</f>
        <v>1837 SVEUČILIŠTE U ZAGREBU - GRAĐEVINSKI FAKULTET</v>
      </c>
      <c r="O35" t="str">
        <f t="shared" si="3"/>
        <v>422</v>
      </c>
      <c r="P35" t="str">
        <f t="shared" si="4"/>
        <v>42</v>
      </c>
      <c r="Q35" t="str">
        <f t="shared" si="5"/>
        <v>31</v>
      </c>
      <c r="R35" t="str">
        <f t="shared" si="6"/>
        <v>94</v>
      </c>
      <c r="S35" t="str">
        <f t="shared" si="7"/>
        <v>4</v>
      </c>
      <c r="W35">
        <v>3293</v>
      </c>
      <c r="X35" t="s">
        <v>130</v>
      </c>
      <c r="Z35" s="189" t="str">
        <f t="shared" si="10"/>
        <v>32</v>
      </c>
      <c r="AA35" t="str">
        <f t="shared" si="11"/>
        <v>329</v>
      </c>
      <c r="AC35" t="s">
        <v>1451</v>
      </c>
      <c r="AD35" t="s">
        <v>1452</v>
      </c>
      <c r="AE35" t="s">
        <v>3925</v>
      </c>
      <c r="AF35" t="s">
        <v>3926</v>
      </c>
      <c r="AG35" t="s">
        <v>3947</v>
      </c>
      <c r="AH35" t="s">
        <v>3957</v>
      </c>
    </row>
    <row r="36" spans="1:34">
      <c r="A36" s="40" t="str">
        <f>IF(C36="","",VLOOKUP('OPĆI DIO'!$C$1,'OPĆI DIO'!$N$4:$W$137,10,FALSE))</f>
        <v>08006</v>
      </c>
      <c r="B36" s="40" t="str">
        <f>IF(C36="","",VLOOKUP('OPĆI DIO'!$C$1,'OPĆI DIO'!$N$4:$W$137,9,FALSE))</f>
        <v>Sveučilišta i veleučilišta u Republici Hrvatskoj</v>
      </c>
      <c r="C36" s="45">
        <v>31</v>
      </c>
      <c r="D36" s="40" t="str">
        <f t="shared" si="1"/>
        <v>Vlastiti prihodi</v>
      </c>
      <c r="E36" s="45">
        <v>4227</v>
      </c>
      <c r="F36" s="40" t="str">
        <f t="shared" si="2"/>
        <v>Uređaji, strojevi i oprema za ostale namjene</v>
      </c>
      <c r="G36" s="77" t="s">
        <v>144</v>
      </c>
      <c r="H36" s="40" t="str">
        <f t="shared" si="8"/>
        <v>REDOVNA DJELATNOST SVEUČILIŠTA U ZAGREBU (IZ EVIDENCIJSKIH PRIHODA)</v>
      </c>
      <c r="I36" s="40" t="str">
        <f t="shared" si="9"/>
        <v>0942</v>
      </c>
      <c r="J36" s="76">
        <v>2500</v>
      </c>
      <c r="K36" s="76">
        <v>2500</v>
      </c>
      <c r="L36" s="76">
        <v>2500</v>
      </c>
      <c r="M36" s="44"/>
      <c r="N36" t="str">
        <f>IF(C36="","",'OPĆI DIO'!$C$1)</f>
        <v>1837 SVEUČILIŠTE U ZAGREBU - GRAĐEVINSKI FAKULTET</v>
      </c>
      <c r="O36" t="str">
        <f t="shared" si="3"/>
        <v>422</v>
      </c>
      <c r="P36" t="str">
        <f t="shared" si="4"/>
        <v>42</v>
      </c>
      <c r="Q36" t="str">
        <f t="shared" si="5"/>
        <v>31</v>
      </c>
      <c r="R36" t="str">
        <f t="shared" si="6"/>
        <v>94</v>
      </c>
      <c r="S36" t="str">
        <f t="shared" si="7"/>
        <v>4</v>
      </c>
      <c r="W36">
        <v>3294</v>
      </c>
      <c r="X36" t="s">
        <v>84</v>
      </c>
      <c r="Z36" s="189" t="str">
        <f t="shared" si="10"/>
        <v>32</v>
      </c>
      <c r="AA36" t="str">
        <f t="shared" si="11"/>
        <v>329</v>
      </c>
      <c r="AC36" t="s">
        <v>1453</v>
      </c>
      <c r="AD36" t="s">
        <v>1454</v>
      </c>
      <c r="AE36" t="s">
        <v>3925</v>
      </c>
      <c r="AF36" t="s">
        <v>3926</v>
      </c>
      <c r="AG36" t="s">
        <v>3947</v>
      </c>
      <c r="AH36" t="s">
        <v>3957</v>
      </c>
    </row>
    <row r="37" spans="1:34">
      <c r="A37" s="40" t="str">
        <f>IF(C37="","",VLOOKUP('OPĆI DIO'!$C$1,'OPĆI DIO'!$N$4:$W$137,10,FALSE))</f>
        <v>08006</v>
      </c>
      <c r="B37" s="40" t="str">
        <f>IF(C37="","",VLOOKUP('OPĆI DIO'!$C$1,'OPĆI DIO'!$N$4:$W$137,9,FALSE))</f>
        <v>Sveučilišta i veleučilišta u Republici Hrvatskoj</v>
      </c>
      <c r="C37" s="45">
        <v>31</v>
      </c>
      <c r="D37" s="40" t="str">
        <f t="shared" si="1"/>
        <v>Vlastiti prihodi</v>
      </c>
      <c r="E37" s="45">
        <v>5443</v>
      </c>
      <c r="F37" s="40" t="str">
        <f t="shared" si="2"/>
        <v>Otplata glavnice primljenih kredita od tuzemnih kreditnih in</v>
      </c>
      <c r="G37" s="77" t="s">
        <v>144</v>
      </c>
      <c r="H37" s="40" t="str">
        <f t="shared" si="8"/>
        <v>REDOVNA DJELATNOST SVEUČILIŠTA U ZAGREBU (IZ EVIDENCIJSKIH PRIHODA)</v>
      </c>
      <c r="I37" s="40" t="str">
        <f t="shared" si="9"/>
        <v>0942</v>
      </c>
      <c r="J37" s="76">
        <v>3630</v>
      </c>
      <c r="K37" s="76">
        <v>3630</v>
      </c>
      <c r="L37" s="76">
        <v>3630</v>
      </c>
      <c r="M37" s="44"/>
      <c r="N37" t="str">
        <f>IF(C37="","",'OPĆI DIO'!$C$1)</f>
        <v>1837 SVEUČILIŠTE U ZAGREBU - GRAĐEVINSKI FAKULTET</v>
      </c>
      <c r="O37" t="str">
        <f t="shared" si="3"/>
        <v>544</v>
      </c>
      <c r="P37" t="str">
        <f t="shared" si="4"/>
        <v>54</v>
      </c>
      <c r="Q37" t="str">
        <f t="shared" si="5"/>
        <v>31</v>
      </c>
      <c r="R37" t="str">
        <f t="shared" si="6"/>
        <v>94</v>
      </c>
      <c r="S37" t="str">
        <f t="shared" si="7"/>
        <v>5</v>
      </c>
      <c r="W37">
        <v>3295</v>
      </c>
      <c r="X37" t="s">
        <v>53</v>
      </c>
      <c r="Z37" s="189" t="str">
        <f t="shared" si="10"/>
        <v>32</v>
      </c>
      <c r="AA37" t="str">
        <f t="shared" si="11"/>
        <v>329</v>
      </c>
      <c r="AC37" t="s">
        <v>1195</v>
      </c>
      <c r="AD37" t="s">
        <v>1196</v>
      </c>
      <c r="AE37" t="s">
        <v>3923</v>
      </c>
      <c r="AF37" t="s">
        <v>3924</v>
      </c>
      <c r="AG37" t="s">
        <v>3947</v>
      </c>
      <c r="AH37" t="s">
        <v>3957</v>
      </c>
    </row>
    <row r="38" spans="1:34">
      <c r="A38" s="40" t="str">
        <f>IF(C38="","",VLOOKUP('OPĆI DIO'!$C$1,'OPĆI DIO'!$N$4:$W$137,10,FALSE))</f>
        <v>08006</v>
      </c>
      <c r="B38" s="40" t="str">
        <f>IF(C38="","",VLOOKUP('OPĆI DIO'!$C$1,'OPĆI DIO'!$N$4:$W$137,9,FALSE))</f>
        <v>Sveučilišta i veleučilišta u Republici Hrvatskoj</v>
      </c>
      <c r="C38" s="45">
        <v>52</v>
      </c>
      <c r="D38" s="40" t="str">
        <f t="shared" si="1"/>
        <v>Ostale pomoći</v>
      </c>
      <c r="E38" s="45">
        <v>3111</v>
      </c>
      <c r="F38" s="40" t="str">
        <f t="shared" si="2"/>
        <v>Plaće za redovan rad</v>
      </c>
      <c r="G38" s="77" t="s">
        <v>1350</v>
      </c>
      <c r="H38" s="40" t="str">
        <f t="shared" si="8"/>
        <v>PROGRAM DOKTORANADA I POSLIJEDOKTORANADA HRVATSKE ZAKLADE ZA ZNANOST</v>
      </c>
      <c r="I38" s="40" t="str">
        <f t="shared" si="9"/>
        <v>0150</v>
      </c>
      <c r="J38" s="76">
        <v>223203</v>
      </c>
      <c r="K38" s="76">
        <v>153114</v>
      </c>
      <c r="L38" s="76"/>
      <c r="M38" s="44"/>
      <c r="N38" t="str">
        <f>IF(C38="","",'OPĆI DIO'!$C$1)</f>
        <v>1837 SVEUČILIŠTE U ZAGREBU - GRAĐEVINSKI FAKULTET</v>
      </c>
      <c r="O38" t="str">
        <f t="shared" si="3"/>
        <v>311</v>
      </c>
      <c r="P38" t="str">
        <f t="shared" si="4"/>
        <v>31</v>
      </c>
      <c r="Q38" t="str">
        <f t="shared" si="5"/>
        <v>52</v>
      </c>
      <c r="R38" t="str">
        <f t="shared" si="6"/>
        <v>15</v>
      </c>
      <c r="S38" t="str">
        <f t="shared" si="7"/>
        <v>3</v>
      </c>
      <c r="W38">
        <v>3296</v>
      </c>
      <c r="X38" t="s">
        <v>147</v>
      </c>
      <c r="Z38" s="189" t="str">
        <f t="shared" si="10"/>
        <v>32</v>
      </c>
      <c r="AA38" t="str">
        <f t="shared" si="11"/>
        <v>329</v>
      </c>
      <c r="AC38" t="s">
        <v>1479</v>
      </c>
      <c r="AD38" t="s">
        <v>1480</v>
      </c>
      <c r="AE38" t="s">
        <v>3925</v>
      </c>
      <c r="AF38" t="s">
        <v>3926</v>
      </c>
      <c r="AG38" t="s">
        <v>3949</v>
      </c>
      <c r="AH38" t="s">
        <v>3962</v>
      </c>
    </row>
    <row r="39" spans="1:34">
      <c r="A39" s="40" t="str">
        <f>IF(C39="","",VLOOKUP('OPĆI DIO'!$C$1,'OPĆI DIO'!$N$4:$W$137,10,FALSE))</f>
        <v>08006</v>
      </c>
      <c r="B39" s="40" t="str">
        <f>IF(C39="","",VLOOKUP('OPĆI DIO'!$C$1,'OPĆI DIO'!$N$4:$W$137,9,FALSE))</f>
        <v>Sveučilišta i veleučilišta u Republici Hrvatskoj</v>
      </c>
      <c r="C39" s="293">
        <v>52</v>
      </c>
      <c r="D39" s="40" t="str">
        <f t="shared" si="1"/>
        <v>Ostale pomoći</v>
      </c>
      <c r="E39" s="293">
        <v>3132</v>
      </c>
      <c r="F39" s="40" t="str">
        <f t="shared" si="2"/>
        <v>Doprinosi za obvezno zdravstveno osiguranje</v>
      </c>
      <c r="G39" s="77" t="s">
        <v>1350</v>
      </c>
      <c r="H39" s="40" t="str">
        <f t="shared" si="8"/>
        <v>PROGRAM DOKTORANADA I POSLIJEDOKTORANADA HRVATSKE ZAKLADE ZA ZNANOST</v>
      </c>
      <c r="I39" s="40" t="str">
        <f t="shared" si="9"/>
        <v>0150</v>
      </c>
      <c r="J39" s="76">
        <v>36797</v>
      </c>
      <c r="K39" s="76">
        <v>25886</v>
      </c>
      <c r="L39" s="76"/>
      <c r="M39" s="44"/>
      <c r="N39" t="str">
        <f>IF(C39="","",'OPĆI DIO'!$C$1)</f>
        <v>1837 SVEUČILIŠTE U ZAGREBU - GRAĐEVINSKI FAKULTET</v>
      </c>
      <c r="O39" t="str">
        <f t="shared" si="3"/>
        <v>313</v>
      </c>
      <c r="P39" t="str">
        <f t="shared" si="4"/>
        <v>31</v>
      </c>
      <c r="Q39" t="str">
        <f t="shared" si="5"/>
        <v>52</v>
      </c>
      <c r="R39" t="str">
        <f t="shared" si="6"/>
        <v>15</v>
      </c>
      <c r="S39" t="str">
        <f t="shared" si="7"/>
        <v>3</v>
      </c>
      <c r="W39">
        <v>3299</v>
      </c>
      <c r="X39" t="s">
        <v>56</v>
      </c>
      <c r="Z39" s="189" t="str">
        <f t="shared" si="10"/>
        <v>32</v>
      </c>
      <c r="AA39" t="str">
        <f t="shared" si="11"/>
        <v>329</v>
      </c>
      <c r="AC39" t="s">
        <v>782</v>
      </c>
      <c r="AD39" t="s">
        <v>783</v>
      </c>
      <c r="AE39" t="s">
        <v>3925</v>
      </c>
      <c r="AF39" t="s">
        <v>3926</v>
      </c>
      <c r="AG39" t="s">
        <v>3947</v>
      </c>
      <c r="AH39" t="s">
        <v>3954</v>
      </c>
    </row>
    <row r="40" spans="1:34">
      <c r="A40" s="40" t="str">
        <f>IF(C40="","",VLOOKUP('OPĆI DIO'!$C$1,'OPĆI DIO'!$N$4:$W$137,10,FALSE))</f>
        <v>08006</v>
      </c>
      <c r="B40" s="40" t="str">
        <f>IF(C40="","",VLOOKUP('OPĆI DIO'!$C$1,'OPĆI DIO'!$N$4:$W$137,9,FALSE))</f>
        <v>Sveučilišta i veleučilišta u Republici Hrvatskoj</v>
      </c>
      <c r="C40" s="45">
        <v>52</v>
      </c>
      <c r="D40" s="40" t="str">
        <f t="shared" si="1"/>
        <v>Ostale pomoći</v>
      </c>
      <c r="E40" s="45">
        <v>3211</v>
      </c>
      <c r="F40" s="40" t="str">
        <f t="shared" si="2"/>
        <v>Službena putovanja</v>
      </c>
      <c r="G40" s="77" t="s">
        <v>1426</v>
      </c>
      <c r="H40" s="40" t="str">
        <f t="shared" si="8"/>
        <v>PROJEKTNO FINANCIRANJE ZNANSTVENE DJELATNOSTI</v>
      </c>
      <c r="I40" s="40" t="str">
        <f t="shared" si="9"/>
        <v>0150</v>
      </c>
      <c r="J40" s="76">
        <v>23495</v>
      </c>
      <c r="K40" s="76">
        <v>9238</v>
      </c>
      <c r="L40" s="76">
        <v>2500</v>
      </c>
      <c r="M40" s="44"/>
      <c r="N40" t="str">
        <f>IF(C40="","",'OPĆI DIO'!$C$1)</f>
        <v>1837 SVEUČILIŠTE U ZAGREBU - GRAĐEVINSKI FAKULTET</v>
      </c>
      <c r="O40" t="str">
        <f t="shared" si="3"/>
        <v>321</v>
      </c>
      <c r="P40" t="str">
        <f t="shared" si="4"/>
        <v>32</v>
      </c>
      <c r="Q40" t="str">
        <f t="shared" si="5"/>
        <v>52</v>
      </c>
      <c r="R40" t="str">
        <f t="shared" si="6"/>
        <v>15</v>
      </c>
      <c r="S40" t="str">
        <f t="shared" si="7"/>
        <v>3</v>
      </c>
      <c r="W40">
        <v>3411</v>
      </c>
      <c r="X40" t="s">
        <v>185</v>
      </c>
      <c r="Z40" s="189" t="str">
        <f t="shared" si="10"/>
        <v>34</v>
      </c>
      <c r="AA40" t="str">
        <f t="shared" si="11"/>
        <v>341</v>
      </c>
      <c r="AC40" t="s">
        <v>1201</v>
      </c>
      <c r="AD40" t="s">
        <v>1202</v>
      </c>
      <c r="AE40" t="s">
        <v>3925</v>
      </c>
      <c r="AF40" t="s">
        <v>3926</v>
      </c>
      <c r="AG40" t="s">
        <v>3947</v>
      </c>
      <c r="AH40" t="s">
        <v>3954</v>
      </c>
    </row>
    <row r="41" spans="1:34">
      <c r="A41" s="40" t="str">
        <f>IF(C41="","",VLOOKUP('OPĆI DIO'!$C$1,'OPĆI DIO'!$N$4:$W$137,10,FALSE))</f>
        <v>08006</v>
      </c>
      <c r="B41" s="40" t="str">
        <f>IF(C41="","",VLOOKUP('OPĆI DIO'!$C$1,'OPĆI DIO'!$N$4:$W$137,9,FALSE))</f>
        <v>Sveučilišta i veleučilišta u Republici Hrvatskoj</v>
      </c>
      <c r="C41" s="45">
        <v>52</v>
      </c>
      <c r="D41" s="40" t="str">
        <f t="shared" si="1"/>
        <v>Ostale pomoći</v>
      </c>
      <c r="E41" s="45">
        <v>3221</v>
      </c>
      <c r="F41" s="40" t="str">
        <f t="shared" si="2"/>
        <v>Uredski materijal i ostali materijalni rashodi</v>
      </c>
      <c r="G41" s="77" t="s">
        <v>1426</v>
      </c>
      <c r="H41" s="40" t="str">
        <f t="shared" si="8"/>
        <v>PROJEKTNO FINANCIRANJE ZNANSTVENE DJELATNOSTI</v>
      </c>
      <c r="I41" s="40" t="str">
        <f t="shared" si="9"/>
        <v>0150</v>
      </c>
      <c r="J41" s="76">
        <v>5500</v>
      </c>
      <c r="K41" s="76">
        <v>5628</v>
      </c>
      <c r="L41" s="76">
        <v>2000</v>
      </c>
      <c r="M41" s="44"/>
      <c r="N41" t="str">
        <f>IF(C41="","",'OPĆI DIO'!$C$1)</f>
        <v>1837 SVEUČILIŠTE U ZAGREBU - GRAĐEVINSKI FAKULTET</v>
      </c>
      <c r="O41" t="str">
        <f t="shared" si="3"/>
        <v>322</v>
      </c>
      <c r="P41" t="str">
        <f t="shared" si="4"/>
        <v>32</v>
      </c>
      <c r="Q41" t="str">
        <f t="shared" si="5"/>
        <v>52</v>
      </c>
      <c r="R41" t="str">
        <f t="shared" si="6"/>
        <v>15</v>
      </c>
      <c r="S41" t="str">
        <f t="shared" si="7"/>
        <v>3</v>
      </c>
      <c r="W41">
        <v>3422</v>
      </c>
      <c r="X41" t="s">
        <v>148</v>
      </c>
      <c r="Z41" s="189" t="str">
        <f t="shared" si="10"/>
        <v>34</v>
      </c>
      <c r="AA41" t="str">
        <f t="shared" si="11"/>
        <v>342</v>
      </c>
      <c r="AC41" t="s">
        <v>1481</v>
      </c>
      <c r="AD41" t="s">
        <v>1482</v>
      </c>
      <c r="AE41" t="s">
        <v>3925</v>
      </c>
      <c r="AF41" t="s">
        <v>3926</v>
      </c>
      <c r="AG41" t="s">
        <v>3947</v>
      </c>
      <c r="AH41" t="s">
        <v>3957</v>
      </c>
    </row>
    <row r="42" spans="1:34">
      <c r="A42" s="40" t="str">
        <f>IF(C42="","",VLOOKUP('OPĆI DIO'!$C$1,'OPĆI DIO'!$N$4:$W$137,10,FALSE))</f>
        <v>08006</v>
      </c>
      <c r="B42" s="40" t="str">
        <f>IF(C42="","",VLOOKUP('OPĆI DIO'!$C$1,'OPĆI DIO'!$N$4:$W$137,9,FALSE))</f>
        <v>Sveučilišta i veleučilišta u Republici Hrvatskoj</v>
      </c>
      <c r="C42" s="45">
        <v>52</v>
      </c>
      <c r="D42" s="40" t="str">
        <f t="shared" si="1"/>
        <v>Ostale pomoći</v>
      </c>
      <c r="E42" s="45">
        <v>3237</v>
      </c>
      <c r="F42" s="40" t="str">
        <f t="shared" si="2"/>
        <v>Intelektualne i osobne usluge</v>
      </c>
      <c r="G42" s="77" t="s">
        <v>1426</v>
      </c>
      <c r="H42" s="40" t="str">
        <f t="shared" si="8"/>
        <v>PROJEKTNO FINANCIRANJE ZNANSTVENE DJELATNOSTI</v>
      </c>
      <c r="I42" s="40" t="str">
        <f t="shared" si="9"/>
        <v>0150</v>
      </c>
      <c r="J42" s="76">
        <v>35000</v>
      </c>
      <c r="K42" s="76">
        <v>20000</v>
      </c>
      <c r="L42" s="76">
        <v>1500</v>
      </c>
      <c r="M42" s="44"/>
      <c r="N42" t="str">
        <f>IF(C42="","",'OPĆI DIO'!$C$1)</f>
        <v>1837 SVEUČILIŠTE U ZAGREBU - GRAĐEVINSKI FAKULTET</v>
      </c>
      <c r="O42" t="str">
        <f t="shared" si="3"/>
        <v>323</v>
      </c>
      <c r="P42" t="str">
        <f t="shared" si="4"/>
        <v>32</v>
      </c>
      <c r="Q42" t="str">
        <f t="shared" si="5"/>
        <v>52</v>
      </c>
      <c r="R42" t="str">
        <f t="shared" si="6"/>
        <v>15</v>
      </c>
      <c r="S42" t="str">
        <f t="shared" si="7"/>
        <v>3</v>
      </c>
      <c r="W42">
        <v>3423</v>
      </c>
      <c r="X42" t="s">
        <v>148</v>
      </c>
      <c r="Z42" s="189" t="str">
        <f t="shared" ref="Z42:Z73" si="12">LEFT(W42,2)</f>
        <v>34</v>
      </c>
      <c r="AA42" t="str">
        <f t="shared" ref="AA42:AA73" si="13">LEFT(W42,3)</f>
        <v>342</v>
      </c>
      <c r="AC42" t="s">
        <v>1483</v>
      </c>
      <c r="AD42" t="s">
        <v>1484</v>
      </c>
      <c r="AE42" t="s">
        <v>3925</v>
      </c>
      <c r="AF42" t="s">
        <v>3926</v>
      </c>
      <c r="AG42" t="s">
        <v>3949</v>
      </c>
      <c r="AH42" t="s">
        <v>3962</v>
      </c>
    </row>
    <row r="43" spans="1:34">
      <c r="A43" s="40" t="str">
        <f>IF(C43="","",VLOOKUP('OPĆI DIO'!$C$1,'OPĆI DIO'!$N$4:$W$137,10,FALSE))</f>
        <v>08006</v>
      </c>
      <c r="B43" s="40" t="str">
        <f>IF(C43="","",VLOOKUP('OPĆI DIO'!$C$1,'OPĆI DIO'!$N$4:$W$137,9,FALSE))</f>
        <v>Sveučilišta i veleučilišta u Republici Hrvatskoj</v>
      </c>
      <c r="C43" s="45">
        <v>52</v>
      </c>
      <c r="D43" s="40" t="str">
        <f t="shared" si="1"/>
        <v>Ostale pomoći</v>
      </c>
      <c r="E43" s="45">
        <v>4224</v>
      </c>
      <c r="F43" s="40" t="str">
        <f t="shared" si="2"/>
        <v>Medicinska i laboratorijska oprema</v>
      </c>
      <c r="G43" s="294" t="s">
        <v>1426</v>
      </c>
      <c r="H43" s="40" t="str">
        <f t="shared" si="8"/>
        <v>PROJEKTNO FINANCIRANJE ZNANSTVENE DJELATNOSTI</v>
      </c>
      <c r="I43" s="40" t="str">
        <f t="shared" si="9"/>
        <v>0150</v>
      </c>
      <c r="J43" s="76">
        <v>10000</v>
      </c>
      <c r="K43" s="76">
        <v>5000</v>
      </c>
      <c r="L43" s="76"/>
      <c r="M43" s="44"/>
      <c r="N43" t="str">
        <f>IF(C43="","",'OPĆI DIO'!$C$1)</f>
        <v>1837 SVEUČILIŠTE U ZAGREBU - GRAĐEVINSKI FAKULTET</v>
      </c>
      <c r="O43" t="str">
        <f t="shared" si="3"/>
        <v>422</v>
      </c>
      <c r="P43" t="str">
        <f t="shared" si="4"/>
        <v>42</v>
      </c>
      <c r="Q43" t="str">
        <f t="shared" si="5"/>
        <v>52</v>
      </c>
      <c r="R43" t="str">
        <f t="shared" si="6"/>
        <v>15</v>
      </c>
      <c r="S43" t="str">
        <f t="shared" si="7"/>
        <v>4</v>
      </c>
      <c r="W43">
        <v>3427</v>
      </c>
      <c r="X43" t="s">
        <v>187</v>
      </c>
      <c r="Z43" s="189" t="str">
        <f t="shared" si="12"/>
        <v>34</v>
      </c>
      <c r="AA43" t="str">
        <f t="shared" si="13"/>
        <v>342</v>
      </c>
      <c r="AC43" t="s">
        <v>1485</v>
      </c>
      <c r="AD43" t="s">
        <v>1486</v>
      </c>
      <c r="AE43" t="s">
        <v>3925</v>
      </c>
      <c r="AF43" t="s">
        <v>3926</v>
      </c>
      <c r="AG43" t="s">
        <v>3947</v>
      </c>
      <c r="AH43" t="s">
        <v>3954</v>
      </c>
    </row>
    <row r="44" spans="1:34">
      <c r="A44" s="40" t="str">
        <f>IF(C44="","",VLOOKUP('OPĆI DIO'!$C$1,'OPĆI DIO'!$N$4:$W$137,10,FALSE))</f>
        <v>08006</v>
      </c>
      <c r="B44" s="40" t="str">
        <f>IF(C44="","",VLOOKUP('OPĆI DIO'!$C$1,'OPĆI DIO'!$N$4:$W$137,9,FALSE))</f>
        <v>Sveučilišta i veleučilišta u Republici Hrvatskoj</v>
      </c>
      <c r="C44" s="45">
        <v>52</v>
      </c>
      <c r="D44" s="40" t="str">
        <f t="shared" si="1"/>
        <v>Ostale pomoći</v>
      </c>
      <c r="E44" s="45">
        <v>3213</v>
      </c>
      <c r="F44" s="40" t="str">
        <f t="shared" si="2"/>
        <v>Stručno usavršavanje zaposlenika</v>
      </c>
      <c r="G44" s="294" t="s">
        <v>1426</v>
      </c>
      <c r="H44" s="40" t="str">
        <f t="shared" si="8"/>
        <v>PROJEKTNO FINANCIRANJE ZNANSTVENE DJELATNOSTI</v>
      </c>
      <c r="I44" s="40" t="str">
        <f t="shared" si="9"/>
        <v>0150</v>
      </c>
      <c r="J44" s="76">
        <v>15583</v>
      </c>
      <c r="K44" s="76">
        <v>12660</v>
      </c>
      <c r="L44" s="76">
        <v>1500</v>
      </c>
      <c r="M44" s="44"/>
      <c r="N44" t="str">
        <f>IF(C44="","",'OPĆI DIO'!$C$1)</f>
        <v>1837 SVEUČILIŠTE U ZAGREBU - GRAĐEVINSKI FAKULTET</v>
      </c>
      <c r="O44" t="str">
        <f t="shared" si="3"/>
        <v>321</v>
      </c>
      <c r="P44" t="str">
        <f t="shared" si="4"/>
        <v>32</v>
      </c>
      <c r="Q44" t="str">
        <f t="shared" si="5"/>
        <v>52</v>
      </c>
      <c r="R44" t="str">
        <f t="shared" si="6"/>
        <v>15</v>
      </c>
      <c r="S44" t="str">
        <f t="shared" si="7"/>
        <v>3</v>
      </c>
      <c r="W44">
        <v>3431</v>
      </c>
      <c r="X44" t="s">
        <v>81</v>
      </c>
      <c r="Z44" s="189" t="str">
        <f t="shared" si="12"/>
        <v>34</v>
      </c>
      <c r="AA44" t="str">
        <f t="shared" si="13"/>
        <v>343</v>
      </c>
      <c r="AC44" t="s">
        <v>1487</v>
      </c>
      <c r="AD44" t="s">
        <v>1488</v>
      </c>
      <c r="AE44" t="s">
        <v>3925</v>
      </c>
      <c r="AF44" t="s">
        <v>3926</v>
      </c>
      <c r="AG44" t="s">
        <v>3947</v>
      </c>
      <c r="AH44" t="s">
        <v>3954</v>
      </c>
    </row>
    <row r="45" spans="1:34">
      <c r="A45" s="40" t="str">
        <f>IF(C45="","",VLOOKUP('OPĆI DIO'!$C$1,'OPĆI DIO'!$N$4:$W$137,10,FALSE))</f>
        <v>08006</v>
      </c>
      <c r="B45" s="40" t="str">
        <f>IF(C45="","",VLOOKUP('OPĆI DIO'!$C$1,'OPĆI DIO'!$N$4:$W$137,9,FALSE))</f>
        <v>Sveučilišta i veleučilišta u Republici Hrvatskoj</v>
      </c>
      <c r="C45" s="45">
        <v>52</v>
      </c>
      <c r="D45" s="40" t="str">
        <f t="shared" si="1"/>
        <v>Ostale pomoći</v>
      </c>
      <c r="E45" s="45">
        <v>3239</v>
      </c>
      <c r="F45" s="40" t="str">
        <f t="shared" si="2"/>
        <v>Ostale usluge</v>
      </c>
      <c r="G45" s="294" t="s">
        <v>1426</v>
      </c>
      <c r="H45" s="40" t="str">
        <f t="shared" si="8"/>
        <v>PROJEKTNO FINANCIRANJE ZNANSTVENE DJELATNOSTI</v>
      </c>
      <c r="I45" s="40" t="str">
        <f t="shared" si="9"/>
        <v>0150</v>
      </c>
      <c r="J45" s="76">
        <v>35000</v>
      </c>
      <c r="K45" s="76">
        <v>11372</v>
      </c>
      <c r="L45" s="76">
        <v>2393</v>
      </c>
      <c r="M45" s="44"/>
      <c r="N45" t="str">
        <f>IF(C45="","",'OPĆI DIO'!$C$1)</f>
        <v>1837 SVEUČILIŠTE U ZAGREBU - GRAĐEVINSKI FAKULTET</v>
      </c>
      <c r="O45" t="str">
        <f t="shared" si="3"/>
        <v>323</v>
      </c>
      <c r="P45" t="str">
        <f t="shared" si="4"/>
        <v>32</v>
      </c>
      <c r="Q45" t="str">
        <f t="shared" si="5"/>
        <v>52</v>
      </c>
      <c r="R45" t="str">
        <f t="shared" si="6"/>
        <v>15</v>
      </c>
      <c r="S45" t="str">
        <f t="shared" si="7"/>
        <v>3</v>
      </c>
      <c r="W45">
        <v>3432</v>
      </c>
      <c r="X45" t="s">
        <v>97</v>
      </c>
      <c r="Z45" s="189" t="str">
        <f t="shared" si="12"/>
        <v>34</v>
      </c>
      <c r="AA45" t="str">
        <f t="shared" si="13"/>
        <v>343</v>
      </c>
      <c r="AC45" t="s">
        <v>1489</v>
      </c>
      <c r="AD45" t="s">
        <v>1490</v>
      </c>
      <c r="AE45" t="s">
        <v>3925</v>
      </c>
      <c r="AF45" t="s">
        <v>3926</v>
      </c>
      <c r="AG45" t="s">
        <v>3949</v>
      </c>
      <c r="AH45" t="s">
        <v>3962</v>
      </c>
    </row>
    <row r="46" spans="1:34">
      <c r="A46" s="40" t="str">
        <f>IF(C46="","",VLOOKUP('OPĆI DIO'!$C$1,'OPĆI DIO'!$N$4:$W$137,10,FALSE))</f>
        <v>08006</v>
      </c>
      <c r="B46" s="40" t="str">
        <f>IF(C46="","",VLOOKUP('OPĆI DIO'!$C$1,'OPĆI DIO'!$N$4:$W$137,9,FALSE))</f>
        <v>Sveučilišta i veleučilišta u Republici Hrvatskoj</v>
      </c>
      <c r="C46" s="45">
        <v>52</v>
      </c>
      <c r="D46" s="40" t="str">
        <f t="shared" si="1"/>
        <v>Ostale pomoći</v>
      </c>
      <c r="E46" s="45">
        <v>3222</v>
      </c>
      <c r="F46" s="40" t="str">
        <f t="shared" si="2"/>
        <v>Materijal i sirovine</v>
      </c>
      <c r="G46" s="294" t="s">
        <v>1426</v>
      </c>
      <c r="H46" s="40" t="str">
        <f t="shared" si="8"/>
        <v>PROJEKTNO FINANCIRANJE ZNANSTVENE DJELATNOSTI</v>
      </c>
      <c r="I46" s="40" t="str">
        <f t="shared" si="9"/>
        <v>0150</v>
      </c>
      <c r="J46" s="76">
        <v>25000</v>
      </c>
      <c r="K46" s="76">
        <v>15000</v>
      </c>
      <c r="L46" s="76"/>
      <c r="M46" s="44"/>
      <c r="N46" t="str">
        <f>IF(C46="","",'OPĆI DIO'!$C$1)</f>
        <v>1837 SVEUČILIŠTE U ZAGREBU - GRAĐEVINSKI FAKULTET</v>
      </c>
      <c r="O46" t="str">
        <f t="shared" si="3"/>
        <v>322</v>
      </c>
      <c r="P46" t="str">
        <f t="shared" si="4"/>
        <v>32</v>
      </c>
      <c r="Q46" t="str">
        <f t="shared" si="5"/>
        <v>52</v>
      </c>
      <c r="R46" t="str">
        <f t="shared" si="6"/>
        <v>15</v>
      </c>
      <c r="S46" t="str">
        <f t="shared" si="7"/>
        <v>3</v>
      </c>
      <c r="W46">
        <v>3433</v>
      </c>
      <c r="X46" t="s">
        <v>135</v>
      </c>
      <c r="Z46" s="189" t="str">
        <f t="shared" si="12"/>
        <v>34</v>
      </c>
      <c r="AA46" t="str">
        <f t="shared" si="13"/>
        <v>343</v>
      </c>
      <c r="AC46" t="s">
        <v>1491</v>
      </c>
      <c r="AD46" t="s">
        <v>1492</v>
      </c>
      <c r="AE46" t="s">
        <v>3925</v>
      </c>
      <c r="AF46" t="s">
        <v>3926</v>
      </c>
      <c r="AG46" t="s">
        <v>3947</v>
      </c>
      <c r="AH46" t="s">
        <v>3958</v>
      </c>
    </row>
    <row r="47" spans="1:34">
      <c r="A47" s="40" t="str">
        <f>IF(C47="","",VLOOKUP('OPĆI DIO'!$C$1,'OPĆI DIO'!$N$4:$W$137,10,FALSE))</f>
        <v>08006</v>
      </c>
      <c r="B47" s="40" t="str">
        <f>IF(C47="","",VLOOKUP('OPĆI DIO'!$C$1,'OPĆI DIO'!$N$4:$W$137,9,FALSE))</f>
        <v>Sveučilišta i veleučilišta u Republici Hrvatskoj</v>
      </c>
      <c r="C47" s="45">
        <v>52</v>
      </c>
      <c r="D47" s="40" t="str">
        <f t="shared" si="1"/>
        <v>Ostale pomoći</v>
      </c>
      <c r="E47" s="45">
        <v>3235</v>
      </c>
      <c r="F47" s="40" t="str">
        <f t="shared" si="2"/>
        <v>Zakupnine i najamnine</v>
      </c>
      <c r="G47" s="294" t="s">
        <v>1426</v>
      </c>
      <c r="H47" s="40" t="str">
        <f t="shared" si="8"/>
        <v>PROJEKTNO FINANCIRANJE ZNANSTVENE DJELATNOSTI</v>
      </c>
      <c r="I47" s="40" t="str">
        <f t="shared" si="9"/>
        <v>0150</v>
      </c>
      <c r="J47" s="76">
        <v>45000</v>
      </c>
      <c r="K47" s="76">
        <v>12000</v>
      </c>
      <c r="L47" s="76"/>
      <c r="M47" s="44"/>
      <c r="N47" t="str">
        <f>IF(C47="","",'OPĆI DIO'!$C$1)</f>
        <v>1837 SVEUČILIŠTE U ZAGREBU - GRAĐEVINSKI FAKULTET</v>
      </c>
      <c r="O47" t="str">
        <f t="shared" si="3"/>
        <v>323</v>
      </c>
      <c r="P47" t="str">
        <f t="shared" si="4"/>
        <v>32</v>
      </c>
      <c r="Q47" t="str">
        <f t="shared" si="5"/>
        <v>52</v>
      </c>
      <c r="R47" t="str">
        <f t="shared" si="6"/>
        <v>15</v>
      </c>
      <c r="S47" t="str">
        <f t="shared" si="7"/>
        <v>3</v>
      </c>
      <c r="W47">
        <v>3434</v>
      </c>
      <c r="X47" t="s">
        <v>66</v>
      </c>
      <c r="Z47" s="189" t="str">
        <f t="shared" si="12"/>
        <v>34</v>
      </c>
      <c r="AA47" t="str">
        <f t="shared" si="13"/>
        <v>343</v>
      </c>
      <c r="AC47" t="s">
        <v>1495</v>
      </c>
      <c r="AD47" t="s">
        <v>1496</v>
      </c>
      <c r="AE47" t="s">
        <v>3925</v>
      </c>
      <c r="AF47" t="s">
        <v>3926</v>
      </c>
      <c r="AG47" t="s">
        <v>3947</v>
      </c>
      <c r="AH47" t="s">
        <v>3958</v>
      </c>
    </row>
    <row r="48" spans="1:34">
      <c r="A48" s="40" t="str">
        <f>IF(C48="","",VLOOKUP('OPĆI DIO'!$C$1,'OPĆI DIO'!$N$4:$W$137,10,FALSE))</f>
        <v>08006</v>
      </c>
      <c r="B48" s="40" t="str">
        <f>IF(C48="","",VLOOKUP('OPĆI DIO'!$C$1,'OPĆI DIO'!$N$4:$W$137,9,FALSE))</f>
        <v>Sveučilišta i veleučilišta u Republici Hrvatskoj</v>
      </c>
      <c r="C48" s="45">
        <v>581</v>
      </c>
      <c r="D48" s="40" t="str">
        <f t="shared" si="1"/>
        <v>Mehanizam za oporavak i otpornost</v>
      </c>
      <c r="E48" s="45">
        <v>3691</v>
      </c>
      <c r="F48" s="40" t="str">
        <f t="shared" si="2"/>
        <v>Tekući prijenosi između proračunskih korisnika istog proraču</v>
      </c>
      <c r="G48" s="294" t="s">
        <v>1551</v>
      </c>
      <c r="H48" s="40" t="str">
        <f t="shared" si="8"/>
        <v>OBNOVA INFRASTRUKTURE I OPREME U PODRUČJU OBRAZOVANJA OŠTEĆENE POTRESOM</v>
      </c>
      <c r="I48" s="40" t="str">
        <f t="shared" si="9"/>
        <v>0942</v>
      </c>
      <c r="J48" s="76">
        <v>523186</v>
      </c>
      <c r="K48" s="76"/>
      <c r="L48" s="76"/>
      <c r="M48" s="44" t="s">
        <v>4849</v>
      </c>
      <c r="N48" t="str">
        <f>IF(C48="","",'OPĆI DIO'!$C$1)</f>
        <v>1837 SVEUČILIŠTE U ZAGREBU - GRAĐEVINSKI FAKULTET</v>
      </c>
      <c r="O48" t="str">
        <f t="shared" si="3"/>
        <v>369</v>
      </c>
      <c r="P48" t="str">
        <f t="shared" si="4"/>
        <v>36</v>
      </c>
      <c r="Q48" t="str">
        <f t="shared" si="5"/>
        <v>581</v>
      </c>
      <c r="R48" t="str">
        <f t="shared" si="6"/>
        <v>94</v>
      </c>
      <c r="S48" t="str">
        <f t="shared" si="7"/>
        <v>3</v>
      </c>
      <c r="W48">
        <v>3511</v>
      </c>
      <c r="X48" t="s">
        <v>178</v>
      </c>
      <c r="Z48" s="189" t="str">
        <f t="shared" si="12"/>
        <v>35</v>
      </c>
      <c r="AA48" t="str">
        <f t="shared" si="13"/>
        <v>351</v>
      </c>
      <c r="AC48" t="s">
        <v>784</v>
      </c>
      <c r="AD48" t="s">
        <v>785</v>
      </c>
      <c r="AE48" t="s">
        <v>3925</v>
      </c>
      <c r="AF48" t="s">
        <v>3926</v>
      </c>
      <c r="AG48" t="s">
        <v>3947</v>
      </c>
      <c r="AH48" t="s">
        <v>3958</v>
      </c>
    </row>
    <row r="49" spans="1:34">
      <c r="A49" s="40" t="str">
        <f>IF(C49="","",VLOOKUP('OPĆI DIO'!$C$1,'OPĆI DIO'!$N$4:$W$137,10,FALSE))</f>
        <v>08006</v>
      </c>
      <c r="B49" s="40" t="str">
        <f>IF(C49="","",VLOOKUP('OPĆI DIO'!$C$1,'OPĆI DIO'!$N$4:$W$137,9,FALSE))</f>
        <v>Sveučilišta i veleučilišta u Republici Hrvatskoj</v>
      </c>
      <c r="C49" s="45">
        <v>581</v>
      </c>
      <c r="D49" s="40" t="str">
        <f t="shared" si="1"/>
        <v>Mehanizam za oporavak i otpornost</v>
      </c>
      <c r="E49" s="45">
        <v>3235</v>
      </c>
      <c r="F49" s="40" t="str">
        <f t="shared" si="2"/>
        <v>Zakupnine i najamnine</v>
      </c>
      <c r="G49" s="294" t="s">
        <v>1551</v>
      </c>
      <c r="H49" s="40" t="str">
        <f t="shared" si="8"/>
        <v>OBNOVA INFRASTRUKTURE I OPREME U PODRUČJU OBRAZOVANJA OŠTEĆENE POTRESOM</v>
      </c>
      <c r="I49" s="40" t="str">
        <f t="shared" si="9"/>
        <v>0942</v>
      </c>
      <c r="J49" s="76">
        <v>1362000</v>
      </c>
      <c r="K49" s="76"/>
      <c r="L49" s="76"/>
      <c r="M49" s="44"/>
      <c r="N49" t="str">
        <f>IF(C49="","",'OPĆI DIO'!$C$1)</f>
        <v>1837 SVEUČILIŠTE U ZAGREBU - GRAĐEVINSKI FAKULTET</v>
      </c>
      <c r="O49" t="str">
        <f t="shared" si="3"/>
        <v>323</v>
      </c>
      <c r="P49" t="str">
        <f t="shared" si="4"/>
        <v>32</v>
      </c>
      <c r="Q49" t="str">
        <f t="shared" si="5"/>
        <v>581</v>
      </c>
      <c r="R49" t="str">
        <f t="shared" si="6"/>
        <v>94</v>
      </c>
      <c r="S49" t="str">
        <f t="shared" si="7"/>
        <v>3</v>
      </c>
      <c r="W49">
        <v>3512</v>
      </c>
      <c r="X49" t="s">
        <v>180</v>
      </c>
      <c r="Z49" s="189" t="str">
        <f t="shared" si="12"/>
        <v>35</v>
      </c>
      <c r="AA49" t="str">
        <f t="shared" si="13"/>
        <v>351</v>
      </c>
      <c r="AC49" t="s">
        <v>1497</v>
      </c>
      <c r="AD49" t="s">
        <v>1498</v>
      </c>
      <c r="AE49" t="s">
        <v>3925</v>
      </c>
      <c r="AF49" t="s">
        <v>3926</v>
      </c>
      <c r="AG49" t="s">
        <v>3949</v>
      </c>
      <c r="AH49" t="s">
        <v>3962</v>
      </c>
    </row>
    <row r="50" spans="1:34">
      <c r="A50" s="40" t="str">
        <f>IF(C50="","",VLOOKUP('OPĆI DIO'!$C$1,'OPĆI DIO'!$N$4:$W$137,10,FALSE))</f>
        <v>08006</v>
      </c>
      <c r="B50" s="40" t="str">
        <f>IF(C50="","",VLOOKUP('OPĆI DIO'!$C$1,'OPĆI DIO'!$N$4:$W$137,9,FALSE))</f>
        <v>Sveučilišta i veleučilišta u Republici Hrvatskoj</v>
      </c>
      <c r="C50" s="45">
        <v>581</v>
      </c>
      <c r="D50" s="40" t="str">
        <f t="shared" si="1"/>
        <v>Mehanizam za oporavak i otpornost</v>
      </c>
      <c r="E50" s="45">
        <v>3223</v>
      </c>
      <c r="F50" s="40" t="str">
        <f t="shared" si="2"/>
        <v>Energija</v>
      </c>
      <c r="G50" s="294" t="s">
        <v>1551</v>
      </c>
      <c r="H50" s="40" t="str">
        <f t="shared" si="8"/>
        <v>OBNOVA INFRASTRUKTURE I OPREME U PODRUČJU OBRAZOVANJA OŠTEĆENE POTRESOM</v>
      </c>
      <c r="I50" s="40" t="str">
        <f t="shared" si="9"/>
        <v>0942</v>
      </c>
      <c r="J50" s="76">
        <v>120000</v>
      </c>
      <c r="K50" s="76"/>
      <c r="L50" s="76"/>
      <c r="M50" s="44"/>
      <c r="N50" t="str">
        <f>IF(C50="","",'OPĆI DIO'!$C$1)</f>
        <v>1837 SVEUČILIŠTE U ZAGREBU - GRAĐEVINSKI FAKULTET</v>
      </c>
      <c r="O50" t="str">
        <f t="shared" si="3"/>
        <v>322</v>
      </c>
      <c r="P50" t="str">
        <f t="shared" si="4"/>
        <v>32</v>
      </c>
      <c r="Q50" t="str">
        <f t="shared" si="5"/>
        <v>581</v>
      </c>
      <c r="R50" t="str">
        <f t="shared" si="6"/>
        <v>94</v>
      </c>
      <c r="S50" t="str">
        <f t="shared" si="7"/>
        <v>3</v>
      </c>
      <c r="W50">
        <v>3522</v>
      </c>
      <c r="X50" t="s">
        <v>230</v>
      </c>
      <c r="Z50" s="189" t="str">
        <f t="shared" si="12"/>
        <v>35</v>
      </c>
      <c r="AA50" t="str">
        <f t="shared" si="13"/>
        <v>352</v>
      </c>
      <c r="AC50" t="s">
        <v>1499</v>
      </c>
      <c r="AD50" t="s">
        <v>1500</v>
      </c>
      <c r="AE50" t="s">
        <v>3925</v>
      </c>
      <c r="AF50" t="s">
        <v>3926</v>
      </c>
      <c r="AG50" t="s">
        <v>3947</v>
      </c>
      <c r="AH50" t="s">
        <v>3958</v>
      </c>
    </row>
    <row r="51" spans="1:34">
      <c r="A51" s="40" t="str">
        <f>IF(C51="","",VLOOKUP('OPĆI DIO'!$C$1,'OPĆI DIO'!$N$4:$W$137,10,FALSE))</f>
        <v>08006</v>
      </c>
      <c r="B51" s="40" t="str">
        <f>IF(C51="","",VLOOKUP('OPĆI DIO'!$C$1,'OPĆI DIO'!$N$4:$W$137,9,FALSE))</f>
        <v>Sveučilišta i veleučilišta u Republici Hrvatskoj</v>
      </c>
      <c r="C51" s="45">
        <v>581</v>
      </c>
      <c r="D51" s="40" t="str">
        <f t="shared" si="1"/>
        <v>Mehanizam za oporavak i otpornost</v>
      </c>
      <c r="E51" s="45">
        <v>3234</v>
      </c>
      <c r="F51" s="40" t="str">
        <f t="shared" si="2"/>
        <v>Komunalne usluge</v>
      </c>
      <c r="G51" s="294" t="s">
        <v>1551</v>
      </c>
      <c r="H51" s="40" t="str">
        <f t="shared" si="8"/>
        <v>OBNOVA INFRASTRUKTURE I OPREME U PODRUČJU OBRAZOVANJA OŠTEĆENE POTRESOM</v>
      </c>
      <c r="I51" s="40" t="str">
        <f t="shared" si="9"/>
        <v>0942</v>
      </c>
      <c r="J51" s="76">
        <v>30000</v>
      </c>
      <c r="K51" s="76"/>
      <c r="L51" s="76"/>
      <c r="M51" s="44"/>
      <c r="N51" t="str">
        <f>IF(C51="","",'OPĆI DIO'!$C$1)</f>
        <v>1837 SVEUČILIŠTE U ZAGREBU - GRAĐEVINSKI FAKULTET</v>
      </c>
      <c r="O51" t="str">
        <f t="shared" si="3"/>
        <v>323</v>
      </c>
      <c r="P51" t="str">
        <f t="shared" si="4"/>
        <v>32</v>
      </c>
      <c r="Q51" t="str">
        <f t="shared" si="5"/>
        <v>581</v>
      </c>
      <c r="R51" t="str">
        <f t="shared" si="6"/>
        <v>94</v>
      </c>
      <c r="S51" t="str">
        <f t="shared" si="7"/>
        <v>3</v>
      </c>
      <c r="W51">
        <v>3531</v>
      </c>
      <c r="X51" t="s">
        <v>132</v>
      </c>
      <c r="Z51" s="189" t="str">
        <f t="shared" si="12"/>
        <v>35</v>
      </c>
      <c r="AA51" t="str">
        <f t="shared" si="13"/>
        <v>353</v>
      </c>
      <c r="AC51" t="s">
        <v>1501</v>
      </c>
      <c r="AD51" t="s">
        <v>1502</v>
      </c>
      <c r="AE51" t="s">
        <v>3925</v>
      </c>
      <c r="AF51" t="s">
        <v>3926</v>
      </c>
      <c r="AG51" t="s">
        <v>3947</v>
      </c>
      <c r="AH51" t="s">
        <v>3958</v>
      </c>
    </row>
    <row r="52" spans="1:34">
      <c r="A52" s="40" t="str">
        <f>IF(C52="","",VLOOKUP('OPĆI DIO'!$C$1,'OPĆI DIO'!$N$4:$W$137,10,FALSE))</f>
        <v>08006</v>
      </c>
      <c r="B52" s="40" t="str">
        <f>IF(C52="","",VLOOKUP('OPĆI DIO'!$C$1,'OPĆI DIO'!$N$4:$W$137,9,FALSE))</f>
        <v>Sveučilišta i veleučilišta u Republici Hrvatskoj</v>
      </c>
      <c r="C52" s="45">
        <v>581</v>
      </c>
      <c r="D52" s="40" t="str">
        <f t="shared" si="1"/>
        <v>Mehanizam za oporavak i otpornost</v>
      </c>
      <c r="E52" s="45">
        <v>3239</v>
      </c>
      <c r="F52" s="40" t="str">
        <f t="shared" si="2"/>
        <v>Ostale usluge</v>
      </c>
      <c r="G52" s="294" t="s">
        <v>1551</v>
      </c>
      <c r="H52" s="40" t="str">
        <f t="shared" si="8"/>
        <v>OBNOVA INFRASTRUKTURE I OPREME U PODRUČJU OBRAZOVANJA OŠTEĆENE POTRESOM</v>
      </c>
      <c r="I52" s="40" t="str">
        <f t="shared" si="9"/>
        <v>0942</v>
      </c>
      <c r="J52" s="76">
        <v>50000</v>
      </c>
      <c r="K52" s="76"/>
      <c r="L52" s="76"/>
      <c r="M52" s="44"/>
      <c r="N52" t="str">
        <f>IF(C52="","",'OPĆI DIO'!$C$1)</f>
        <v>1837 SVEUČILIŠTE U ZAGREBU - GRAĐEVINSKI FAKULTET</v>
      </c>
      <c r="O52" t="str">
        <f t="shared" si="3"/>
        <v>323</v>
      </c>
      <c r="P52" t="str">
        <f t="shared" si="4"/>
        <v>32</v>
      </c>
      <c r="Q52" t="str">
        <f t="shared" si="5"/>
        <v>581</v>
      </c>
      <c r="R52" t="str">
        <f t="shared" si="6"/>
        <v>94</v>
      </c>
      <c r="S52" t="str">
        <f t="shared" si="7"/>
        <v>3</v>
      </c>
      <c r="W52">
        <v>3611</v>
      </c>
      <c r="X52" t="s">
        <v>86</v>
      </c>
      <c r="Z52" s="189" t="str">
        <f t="shared" si="12"/>
        <v>36</v>
      </c>
      <c r="AA52" t="str">
        <f t="shared" si="13"/>
        <v>361</v>
      </c>
      <c r="AC52" t="s">
        <v>1209</v>
      </c>
      <c r="AD52" t="s">
        <v>1210</v>
      </c>
      <c r="AE52" t="s">
        <v>3925</v>
      </c>
      <c r="AF52" t="s">
        <v>3926</v>
      </c>
      <c r="AG52" t="s">
        <v>3947</v>
      </c>
      <c r="AH52" t="s">
        <v>3958</v>
      </c>
    </row>
    <row r="53" spans="1:34">
      <c r="A53" s="40" t="str">
        <f>IF(C53="","",VLOOKUP('OPĆI DIO'!$C$1,'OPĆI DIO'!$N$4:$W$137,10,FALSE))</f>
        <v>08006</v>
      </c>
      <c r="B53" s="40" t="str">
        <f>IF(C53="","",VLOOKUP('OPĆI DIO'!$C$1,'OPĆI DIO'!$N$4:$W$137,9,FALSE))</f>
        <v>Sveučilišta i veleučilišta u Republici Hrvatskoj</v>
      </c>
      <c r="C53" s="45">
        <v>581</v>
      </c>
      <c r="D53" s="40" t="str">
        <f t="shared" si="1"/>
        <v>Mehanizam za oporavak i otpornost</v>
      </c>
      <c r="E53" s="45">
        <v>3232</v>
      </c>
      <c r="F53" s="40" t="str">
        <f t="shared" si="2"/>
        <v>Usluge tekućeg i investicijskog održavanja</v>
      </c>
      <c r="G53" s="294" t="s">
        <v>1551</v>
      </c>
      <c r="H53" s="40" t="str">
        <f t="shared" si="8"/>
        <v>OBNOVA INFRASTRUKTURE I OPREME U PODRUČJU OBRAZOVANJA OŠTEĆENE POTRESOM</v>
      </c>
      <c r="I53" s="40" t="str">
        <f t="shared" si="9"/>
        <v>0942</v>
      </c>
      <c r="J53" s="76">
        <v>15000</v>
      </c>
      <c r="K53" s="76"/>
      <c r="L53" s="76"/>
      <c r="M53" s="44"/>
      <c r="N53" t="str">
        <f>IF(C53="","",'OPĆI DIO'!$C$1)</f>
        <v>1837 SVEUČILIŠTE U ZAGREBU - GRAĐEVINSKI FAKULTET</v>
      </c>
      <c r="O53" t="str">
        <f t="shared" si="3"/>
        <v>323</v>
      </c>
      <c r="P53" t="str">
        <f t="shared" si="4"/>
        <v>32</v>
      </c>
      <c r="Q53" t="str">
        <f t="shared" si="5"/>
        <v>581</v>
      </c>
      <c r="R53" t="str">
        <f t="shared" si="6"/>
        <v>94</v>
      </c>
      <c r="S53" t="str">
        <f t="shared" si="7"/>
        <v>3</v>
      </c>
      <c r="W53">
        <v>3621</v>
      </c>
      <c r="X53" t="s">
        <v>136</v>
      </c>
      <c r="Z53" s="189" t="str">
        <f t="shared" si="12"/>
        <v>36</v>
      </c>
      <c r="AA53" t="str">
        <f t="shared" si="13"/>
        <v>362</v>
      </c>
      <c r="AC53" t="s">
        <v>1266</v>
      </c>
      <c r="AD53" t="s">
        <v>1503</v>
      </c>
      <c r="AE53" t="s">
        <v>3925</v>
      </c>
      <c r="AF53" t="s">
        <v>3926</v>
      </c>
      <c r="AG53" t="s">
        <v>3947</v>
      </c>
      <c r="AH53" t="s">
        <v>3960</v>
      </c>
    </row>
    <row r="54" spans="1:34">
      <c r="A54" s="40" t="str">
        <f>IF(C54="","",VLOOKUP('OPĆI DIO'!$C$1,'OPĆI DIO'!$N$4:$W$137,10,FALSE))</f>
        <v>08006</v>
      </c>
      <c r="B54" s="40" t="str">
        <f>IF(C54="","",VLOOKUP('OPĆI DIO'!$C$1,'OPĆI DIO'!$N$4:$W$137,9,FALSE))</f>
        <v>Sveučilišta i veleučilišta u Republici Hrvatskoj</v>
      </c>
      <c r="C54" s="45">
        <v>581</v>
      </c>
      <c r="D54" s="40" t="str">
        <f t="shared" si="1"/>
        <v>Mehanizam za oporavak i otpornost</v>
      </c>
      <c r="E54" s="45">
        <v>4511</v>
      </c>
      <c r="F54" s="40" t="str">
        <f t="shared" si="2"/>
        <v>Dodatna ulaganja na građevinskim objektima</v>
      </c>
      <c r="G54" s="294" t="s">
        <v>1551</v>
      </c>
      <c r="H54" s="40" t="str">
        <f t="shared" si="8"/>
        <v>OBNOVA INFRASTRUKTURE I OPREME U PODRUČJU OBRAZOVANJA OŠTEĆENE POTRESOM</v>
      </c>
      <c r="I54" s="40" t="str">
        <f t="shared" si="9"/>
        <v>0942</v>
      </c>
      <c r="J54" s="76">
        <v>34934814</v>
      </c>
      <c r="K54" s="76"/>
      <c r="L54" s="76"/>
      <c r="M54" s="44"/>
      <c r="N54" t="str">
        <f>IF(C54="","",'OPĆI DIO'!$C$1)</f>
        <v>1837 SVEUČILIŠTE U ZAGREBU - GRAĐEVINSKI FAKULTET</v>
      </c>
      <c r="O54" t="str">
        <f t="shared" si="3"/>
        <v>451</v>
      </c>
      <c r="P54" t="str">
        <f t="shared" si="4"/>
        <v>45</v>
      </c>
      <c r="Q54" t="str">
        <f t="shared" si="5"/>
        <v>581</v>
      </c>
      <c r="R54" t="str">
        <f t="shared" si="6"/>
        <v>94</v>
      </c>
      <c r="S54" t="str">
        <f t="shared" si="7"/>
        <v>4</v>
      </c>
      <c r="W54">
        <v>3631</v>
      </c>
      <c r="X54" t="s">
        <v>177</v>
      </c>
      <c r="Z54" s="189" t="str">
        <f t="shared" si="12"/>
        <v>36</v>
      </c>
      <c r="AA54" t="str">
        <f t="shared" si="13"/>
        <v>363</v>
      </c>
      <c r="AC54" t="s">
        <v>1504</v>
      </c>
      <c r="AD54" t="s">
        <v>1505</v>
      </c>
      <c r="AE54" t="s">
        <v>3925</v>
      </c>
      <c r="AF54" t="s">
        <v>3926</v>
      </c>
      <c r="AG54" t="s">
        <v>3947</v>
      </c>
      <c r="AH54" t="s">
        <v>3960</v>
      </c>
    </row>
    <row r="55" spans="1:34">
      <c r="A55" s="40" t="str">
        <f>IF(C55="","",VLOOKUP('OPĆI DIO'!$C$1,'OPĆI DIO'!$N$4:$W$137,10,FALSE))</f>
        <v>08006</v>
      </c>
      <c r="B55" s="40" t="str">
        <f>IF(C55="","",VLOOKUP('OPĆI DIO'!$C$1,'OPĆI DIO'!$N$4:$W$137,9,FALSE))</f>
        <v>Sveučilišta i veleučilišta u Republici Hrvatskoj</v>
      </c>
      <c r="C55" s="45">
        <v>43</v>
      </c>
      <c r="D55" s="40" t="str">
        <f t="shared" si="1"/>
        <v>Ostali prihodi za posebne namjene</v>
      </c>
      <c r="E55" s="45">
        <v>3213</v>
      </c>
      <c r="F55" s="40" t="str">
        <f t="shared" si="2"/>
        <v>Stručno usavršavanje zaposlenika</v>
      </c>
      <c r="G55" s="294" t="s">
        <v>144</v>
      </c>
      <c r="H55" s="40" t="str">
        <f t="shared" si="8"/>
        <v>REDOVNA DJELATNOST SVEUČILIŠTA U ZAGREBU (IZ EVIDENCIJSKIH PRIHODA)</v>
      </c>
      <c r="I55" s="40" t="str">
        <f t="shared" si="9"/>
        <v>0942</v>
      </c>
      <c r="J55" s="76">
        <v>1200</v>
      </c>
      <c r="K55" s="76">
        <v>1200</v>
      </c>
      <c r="L55" s="76">
        <v>1200</v>
      </c>
      <c r="M55" s="44"/>
      <c r="N55" t="str">
        <f>IF(C55="","",'OPĆI DIO'!$C$1)</f>
        <v>1837 SVEUČILIŠTE U ZAGREBU - GRAĐEVINSKI FAKULTET</v>
      </c>
      <c r="O55" t="str">
        <f t="shared" si="3"/>
        <v>321</v>
      </c>
      <c r="P55" t="str">
        <f t="shared" si="4"/>
        <v>32</v>
      </c>
      <c r="Q55" t="str">
        <f t="shared" si="5"/>
        <v>43</v>
      </c>
      <c r="R55" t="str">
        <f t="shared" si="6"/>
        <v>94</v>
      </c>
      <c r="S55" t="str">
        <f t="shared" si="7"/>
        <v>3</v>
      </c>
      <c r="W55">
        <v>3632</v>
      </c>
      <c r="X55" t="s">
        <v>231</v>
      </c>
      <c r="Z55" s="189" t="str">
        <f t="shared" si="12"/>
        <v>36</v>
      </c>
      <c r="AA55" t="str">
        <f t="shared" si="13"/>
        <v>363</v>
      </c>
      <c r="AC55" t="s">
        <v>4058</v>
      </c>
      <c r="AD55" t="s">
        <v>4059</v>
      </c>
      <c r="AE55" t="s">
        <v>3925</v>
      </c>
      <c r="AF55" t="s">
        <v>3926</v>
      </c>
      <c r="AG55" t="s">
        <v>3947</v>
      </c>
      <c r="AH55" t="s">
        <v>3960</v>
      </c>
    </row>
    <row r="56" spans="1:34">
      <c r="A56" s="40" t="str">
        <f>IF(C56="","",VLOOKUP('OPĆI DIO'!$C$1,'OPĆI DIO'!$N$4:$W$137,10,FALSE))</f>
        <v>08006</v>
      </c>
      <c r="B56" s="40" t="str">
        <f>IF(C56="","",VLOOKUP('OPĆI DIO'!$C$1,'OPĆI DIO'!$N$4:$W$137,9,FALSE))</f>
        <v>Sveučilišta i veleučilišta u Republici Hrvatskoj</v>
      </c>
      <c r="C56" s="45">
        <v>43</v>
      </c>
      <c r="D56" s="40" t="str">
        <f t="shared" si="1"/>
        <v>Ostali prihodi za posebne namjene</v>
      </c>
      <c r="E56" s="45">
        <v>3221</v>
      </c>
      <c r="F56" s="40" t="str">
        <f t="shared" si="2"/>
        <v>Uredski materijal i ostali materijalni rashodi</v>
      </c>
      <c r="G56" s="294" t="s">
        <v>144</v>
      </c>
      <c r="H56" s="40" t="str">
        <f t="shared" si="8"/>
        <v>REDOVNA DJELATNOST SVEUČILIŠTA U ZAGREBU (IZ EVIDENCIJSKIH PRIHODA)</v>
      </c>
      <c r="I56" s="40" t="str">
        <f t="shared" si="9"/>
        <v>0942</v>
      </c>
      <c r="J56" s="76">
        <v>2000</v>
      </c>
      <c r="K56" s="76">
        <v>3000</v>
      </c>
      <c r="L56" s="76">
        <v>3000</v>
      </c>
      <c r="M56" s="44"/>
      <c r="N56" t="str">
        <f>IF(C56="","",'OPĆI DIO'!$C$1)</f>
        <v>1837 SVEUČILIŠTE U ZAGREBU - GRAĐEVINSKI FAKULTET</v>
      </c>
      <c r="O56" t="str">
        <f t="shared" si="3"/>
        <v>322</v>
      </c>
      <c r="P56" t="str">
        <f t="shared" si="4"/>
        <v>32</v>
      </c>
      <c r="Q56" t="str">
        <f t="shared" si="5"/>
        <v>43</v>
      </c>
      <c r="R56" t="str">
        <f t="shared" si="6"/>
        <v>94</v>
      </c>
      <c r="S56" t="str">
        <f t="shared" si="7"/>
        <v>3</v>
      </c>
      <c r="W56">
        <v>3661</v>
      </c>
      <c r="X56" t="s">
        <v>98</v>
      </c>
      <c r="Z56" s="189" t="str">
        <f t="shared" si="12"/>
        <v>36</v>
      </c>
      <c r="AA56" t="str">
        <f t="shared" si="13"/>
        <v>366</v>
      </c>
      <c r="AC56" t="s">
        <v>1506</v>
      </c>
      <c r="AD56" t="s">
        <v>1507</v>
      </c>
      <c r="AE56" t="s">
        <v>3921</v>
      </c>
      <c r="AF56" t="s">
        <v>3922</v>
      </c>
      <c r="AG56" t="s">
        <v>3947</v>
      </c>
      <c r="AH56" t="s">
        <v>3960</v>
      </c>
    </row>
    <row r="57" spans="1:34">
      <c r="A57" s="40" t="str">
        <f>IF(C57="","",VLOOKUP('OPĆI DIO'!$C$1,'OPĆI DIO'!$N$4:$W$137,10,FALSE))</f>
        <v>08006</v>
      </c>
      <c r="B57" s="40" t="str">
        <f>IF(C57="","",VLOOKUP('OPĆI DIO'!$C$1,'OPĆI DIO'!$N$4:$W$137,9,FALSE))</f>
        <v>Sveučilišta i veleučilišta u Republici Hrvatskoj</v>
      </c>
      <c r="C57" s="45">
        <v>43</v>
      </c>
      <c r="D57" s="40" t="str">
        <f t="shared" si="1"/>
        <v>Ostali prihodi za posebne namjene</v>
      </c>
      <c r="E57" s="45">
        <v>3231</v>
      </c>
      <c r="F57" s="40" t="str">
        <f t="shared" si="2"/>
        <v>Usluge telefona, pošte i prijevoza</v>
      </c>
      <c r="G57" s="294" t="s">
        <v>144</v>
      </c>
      <c r="H57" s="40" t="str">
        <f t="shared" si="8"/>
        <v>REDOVNA DJELATNOST SVEUČILIŠTA U ZAGREBU (IZ EVIDENCIJSKIH PRIHODA)</v>
      </c>
      <c r="I57" s="40" t="str">
        <f t="shared" si="9"/>
        <v>0942</v>
      </c>
      <c r="J57" s="76">
        <v>15000</v>
      </c>
      <c r="K57" s="76">
        <v>15000</v>
      </c>
      <c r="L57" s="76">
        <v>15000</v>
      </c>
      <c r="M57" s="44"/>
      <c r="N57" t="str">
        <f>IF(C57="","",'OPĆI DIO'!$C$1)</f>
        <v>1837 SVEUČILIŠTE U ZAGREBU - GRAĐEVINSKI FAKULTET</v>
      </c>
      <c r="O57" t="str">
        <f t="shared" si="3"/>
        <v>323</v>
      </c>
      <c r="P57" t="str">
        <f t="shared" si="4"/>
        <v>32</v>
      </c>
      <c r="Q57" t="str">
        <f t="shared" si="5"/>
        <v>43</v>
      </c>
      <c r="R57" t="str">
        <f t="shared" si="6"/>
        <v>94</v>
      </c>
      <c r="S57" t="str">
        <f t="shared" si="7"/>
        <v>3</v>
      </c>
      <c r="W57">
        <v>3662</v>
      </c>
      <c r="X57" t="s">
        <v>181</v>
      </c>
      <c r="Z57" s="189" t="str">
        <f t="shared" si="12"/>
        <v>36</v>
      </c>
      <c r="AA57" t="str">
        <f t="shared" si="13"/>
        <v>366</v>
      </c>
      <c r="AC57" t="s">
        <v>1211</v>
      </c>
      <c r="AD57" t="s">
        <v>1212</v>
      </c>
      <c r="AE57" t="s">
        <v>3925</v>
      </c>
      <c r="AF57" t="s">
        <v>3926</v>
      </c>
      <c r="AG57" t="s">
        <v>3947</v>
      </c>
      <c r="AH57" t="s">
        <v>3960</v>
      </c>
    </row>
    <row r="58" spans="1:34">
      <c r="A58" s="40" t="str">
        <f>IF(C58="","",VLOOKUP('OPĆI DIO'!$C$1,'OPĆI DIO'!$N$4:$W$137,10,FALSE))</f>
        <v>08006</v>
      </c>
      <c r="B58" s="40" t="str">
        <f>IF(C58="","",VLOOKUP('OPĆI DIO'!$C$1,'OPĆI DIO'!$N$4:$W$137,9,FALSE))</f>
        <v>Sveučilišta i veleučilišta u Republici Hrvatskoj</v>
      </c>
      <c r="C58" s="45">
        <v>43</v>
      </c>
      <c r="D58" s="40" t="str">
        <f t="shared" si="1"/>
        <v>Ostali prihodi za posebne namjene</v>
      </c>
      <c r="E58" s="45">
        <v>3235</v>
      </c>
      <c r="F58" s="40" t="str">
        <f t="shared" si="2"/>
        <v>Zakupnine i najamnine</v>
      </c>
      <c r="G58" s="294" t="s">
        <v>144</v>
      </c>
      <c r="H58" s="40" t="str">
        <f t="shared" si="8"/>
        <v>REDOVNA DJELATNOST SVEUČILIŠTA U ZAGREBU (IZ EVIDENCIJSKIH PRIHODA)</v>
      </c>
      <c r="I58" s="40" t="str">
        <f t="shared" si="9"/>
        <v>0942</v>
      </c>
      <c r="J58" s="76">
        <v>21000</v>
      </c>
      <c r="K58" s="76">
        <v>21000</v>
      </c>
      <c r="L58" s="76">
        <v>15000</v>
      </c>
      <c r="M58" s="44"/>
      <c r="N58" t="str">
        <f>IF(C58="","",'OPĆI DIO'!$C$1)</f>
        <v>1837 SVEUČILIŠTE U ZAGREBU - GRAĐEVINSKI FAKULTET</v>
      </c>
      <c r="O58" t="str">
        <f t="shared" si="3"/>
        <v>323</v>
      </c>
      <c r="P58" t="str">
        <f t="shared" si="4"/>
        <v>32</v>
      </c>
      <c r="Q58" t="str">
        <f t="shared" si="5"/>
        <v>43</v>
      </c>
      <c r="R58" t="str">
        <f t="shared" si="6"/>
        <v>94</v>
      </c>
      <c r="S58" t="str">
        <f t="shared" si="7"/>
        <v>3</v>
      </c>
      <c r="W58">
        <v>3681</v>
      </c>
      <c r="X58" t="s">
        <v>26</v>
      </c>
      <c r="Z58" s="189" t="str">
        <f t="shared" si="12"/>
        <v>36</v>
      </c>
      <c r="AA58" t="str">
        <f t="shared" si="13"/>
        <v>368</v>
      </c>
      <c r="AC58" t="s">
        <v>1508</v>
      </c>
      <c r="AD58" t="s">
        <v>1509</v>
      </c>
      <c r="AE58" t="s">
        <v>3925</v>
      </c>
      <c r="AF58" t="s">
        <v>3926</v>
      </c>
      <c r="AG58" t="s">
        <v>3947</v>
      </c>
      <c r="AH58" t="s">
        <v>3960</v>
      </c>
    </row>
    <row r="59" spans="1:34">
      <c r="A59" s="40" t="str">
        <f>IF(C59="","",VLOOKUP('OPĆI DIO'!$C$1,'OPĆI DIO'!$N$4:$W$137,10,FALSE))</f>
        <v>08006</v>
      </c>
      <c r="B59" s="40" t="str">
        <f>IF(C59="","",VLOOKUP('OPĆI DIO'!$C$1,'OPĆI DIO'!$N$4:$W$137,9,FALSE))</f>
        <v>Sveučilišta i veleučilišta u Republici Hrvatskoj</v>
      </c>
      <c r="C59" s="45">
        <v>43</v>
      </c>
      <c r="D59" s="40" t="str">
        <f t="shared" si="1"/>
        <v>Ostali prihodi za posebne namjene</v>
      </c>
      <c r="E59" s="45">
        <v>3233</v>
      </c>
      <c r="F59" s="40" t="str">
        <f t="shared" si="2"/>
        <v>Usluge promidžbe i informiranja</v>
      </c>
      <c r="G59" s="294" t="s">
        <v>144</v>
      </c>
      <c r="H59" s="40" t="str">
        <f t="shared" si="8"/>
        <v>REDOVNA DJELATNOST SVEUČILIŠTA U ZAGREBU (IZ EVIDENCIJSKIH PRIHODA)</v>
      </c>
      <c r="I59" s="40" t="str">
        <f t="shared" si="9"/>
        <v>0942</v>
      </c>
      <c r="J59" s="76">
        <v>1500</v>
      </c>
      <c r="K59" s="76">
        <v>1500</v>
      </c>
      <c r="L59" s="76">
        <v>1500</v>
      </c>
      <c r="M59" s="44"/>
      <c r="N59" t="str">
        <f>IF(C59="","",'OPĆI DIO'!$C$1)</f>
        <v>1837 SVEUČILIŠTE U ZAGREBU - GRAĐEVINSKI FAKULTET</v>
      </c>
      <c r="O59" t="str">
        <f t="shared" si="3"/>
        <v>323</v>
      </c>
      <c r="P59" t="str">
        <f t="shared" si="4"/>
        <v>32</v>
      </c>
      <c r="Q59" t="str">
        <f t="shared" si="5"/>
        <v>43</v>
      </c>
      <c r="R59" t="str">
        <f t="shared" si="6"/>
        <v>94</v>
      </c>
      <c r="S59" t="str">
        <f t="shared" si="7"/>
        <v>3</v>
      </c>
      <c r="W59">
        <v>3682</v>
      </c>
      <c r="X59" t="s">
        <v>27</v>
      </c>
      <c r="Z59" s="189" t="str">
        <f t="shared" si="12"/>
        <v>36</v>
      </c>
      <c r="AA59" t="str">
        <f t="shared" si="13"/>
        <v>368</v>
      </c>
      <c r="AC59" t="s">
        <v>1534</v>
      </c>
      <c r="AD59" t="s">
        <v>2283</v>
      </c>
      <c r="AE59" t="s">
        <v>3925</v>
      </c>
      <c r="AF59" t="s">
        <v>3926</v>
      </c>
      <c r="AG59" t="s">
        <v>3947</v>
      </c>
      <c r="AH59" t="s">
        <v>3960</v>
      </c>
    </row>
    <row r="60" spans="1:34">
      <c r="A60" s="40" t="str">
        <f>IF(C60="","",VLOOKUP('OPĆI DIO'!$C$1,'OPĆI DIO'!$N$4:$W$137,10,FALSE))</f>
        <v>08006</v>
      </c>
      <c r="B60" s="40" t="str">
        <f>IF(C60="","",VLOOKUP('OPĆI DIO'!$C$1,'OPĆI DIO'!$N$4:$W$137,9,FALSE))</f>
        <v>Sveučilišta i veleučilišta u Republici Hrvatskoj</v>
      </c>
      <c r="C60" s="45">
        <v>43</v>
      </c>
      <c r="D60" s="40" t="str">
        <f t="shared" si="1"/>
        <v>Ostali prihodi za posebne namjene</v>
      </c>
      <c r="E60" s="45">
        <v>3237</v>
      </c>
      <c r="F60" s="40" t="str">
        <f t="shared" si="2"/>
        <v>Intelektualne i osobne usluge</v>
      </c>
      <c r="G60" s="294" t="s">
        <v>144</v>
      </c>
      <c r="H60" s="40" t="str">
        <f t="shared" si="8"/>
        <v>REDOVNA DJELATNOST SVEUČILIŠTA U ZAGREBU (IZ EVIDENCIJSKIH PRIHODA)</v>
      </c>
      <c r="I60" s="40" t="str">
        <f t="shared" si="9"/>
        <v>0942</v>
      </c>
      <c r="J60" s="76">
        <v>32900</v>
      </c>
      <c r="K60" s="76">
        <v>33400</v>
      </c>
      <c r="L60" s="76">
        <v>33400</v>
      </c>
      <c r="M60" s="44"/>
      <c r="N60" t="str">
        <f>IF(C60="","",'OPĆI DIO'!$C$1)</f>
        <v>1837 SVEUČILIŠTE U ZAGREBU - GRAĐEVINSKI FAKULTET</v>
      </c>
      <c r="O60" t="str">
        <f t="shared" si="3"/>
        <v>323</v>
      </c>
      <c r="P60" t="str">
        <f t="shared" si="4"/>
        <v>32</v>
      </c>
      <c r="Q60" t="str">
        <f t="shared" si="5"/>
        <v>43</v>
      </c>
      <c r="R60" t="str">
        <f t="shared" si="6"/>
        <v>94</v>
      </c>
      <c r="S60" t="str">
        <f t="shared" si="7"/>
        <v>3</v>
      </c>
      <c r="W60">
        <v>3691</v>
      </c>
      <c r="X60" t="s">
        <v>103</v>
      </c>
      <c r="Z60" s="189" t="str">
        <f t="shared" si="12"/>
        <v>36</v>
      </c>
      <c r="AA60" t="str">
        <f t="shared" si="13"/>
        <v>369</v>
      </c>
      <c r="AC60" t="s">
        <v>1538</v>
      </c>
      <c r="AD60" t="s">
        <v>1539</v>
      </c>
      <c r="AE60" t="s">
        <v>3925</v>
      </c>
      <c r="AF60" t="s">
        <v>3926</v>
      </c>
      <c r="AG60" t="s">
        <v>3947</v>
      </c>
      <c r="AH60" t="s">
        <v>3960</v>
      </c>
    </row>
    <row r="61" spans="1:34">
      <c r="A61" s="40" t="str">
        <f>IF(C61="","",VLOOKUP('OPĆI DIO'!$C$1,'OPĆI DIO'!$N$4:$W$137,10,FALSE))</f>
        <v>08006</v>
      </c>
      <c r="B61" s="40" t="str">
        <f>IF(C61="","",VLOOKUP('OPĆI DIO'!$C$1,'OPĆI DIO'!$N$4:$W$137,9,FALSE))</f>
        <v>Sveučilišta i veleučilišta u Republici Hrvatskoj</v>
      </c>
      <c r="C61" s="45">
        <v>43</v>
      </c>
      <c r="D61" s="40" t="str">
        <f t="shared" si="1"/>
        <v>Ostali prihodi za posebne namjene</v>
      </c>
      <c r="E61" s="45">
        <v>3238</v>
      </c>
      <c r="F61" s="40" t="str">
        <f t="shared" si="2"/>
        <v>Računalne usluge</v>
      </c>
      <c r="G61" s="294" t="s">
        <v>144</v>
      </c>
      <c r="H61" s="40" t="str">
        <f t="shared" si="8"/>
        <v>REDOVNA DJELATNOST SVEUČILIŠTA U ZAGREBU (IZ EVIDENCIJSKIH PRIHODA)</v>
      </c>
      <c r="I61" s="40" t="str">
        <f t="shared" si="9"/>
        <v>0942</v>
      </c>
      <c r="J61" s="76">
        <v>7000</v>
      </c>
      <c r="K61" s="76">
        <v>1000</v>
      </c>
      <c r="L61" s="76">
        <v>1000</v>
      </c>
      <c r="M61" s="44"/>
      <c r="N61" t="str">
        <f>IF(C61="","",'OPĆI DIO'!$C$1)</f>
        <v>1837 SVEUČILIŠTE U ZAGREBU - GRAĐEVINSKI FAKULTET</v>
      </c>
      <c r="O61" t="str">
        <f t="shared" si="3"/>
        <v>323</v>
      </c>
      <c r="P61" t="str">
        <f t="shared" si="4"/>
        <v>32</v>
      </c>
      <c r="Q61" t="str">
        <f t="shared" si="5"/>
        <v>43</v>
      </c>
      <c r="R61" t="str">
        <f t="shared" si="6"/>
        <v>94</v>
      </c>
      <c r="S61" t="str">
        <f t="shared" si="7"/>
        <v>3</v>
      </c>
      <c r="W61">
        <v>3692</v>
      </c>
      <c r="X61" t="s">
        <v>175</v>
      </c>
      <c r="Z61" s="189" t="str">
        <f t="shared" si="12"/>
        <v>36</v>
      </c>
      <c r="AA61" t="str">
        <f t="shared" si="13"/>
        <v>369</v>
      </c>
      <c r="AC61" t="s">
        <v>4060</v>
      </c>
      <c r="AD61" t="s">
        <v>4061</v>
      </c>
      <c r="AE61" t="s">
        <v>3937</v>
      </c>
      <c r="AF61" t="s">
        <v>3938</v>
      </c>
      <c r="AG61" t="s">
        <v>3947</v>
      </c>
      <c r="AH61" t="s">
        <v>3960</v>
      </c>
    </row>
    <row r="62" spans="1:34">
      <c r="A62" s="40" t="str">
        <f>IF(C62="","",VLOOKUP('OPĆI DIO'!$C$1,'OPĆI DIO'!$N$4:$W$137,10,FALSE))</f>
        <v>08006</v>
      </c>
      <c r="B62" s="40" t="str">
        <f>IF(C62="","",VLOOKUP('OPĆI DIO'!$C$1,'OPĆI DIO'!$N$4:$W$137,9,FALSE))</f>
        <v>Sveučilišta i veleučilišta u Republici Hrvatskoj</v>
      </c>
      <c r="C62" s="45">
        <v>43</v>
      </c>
      <c r="D62" s="40" t="str">
        <f t="shared" si="1"/>
        <v>Ostali prihodi za posebne namjene</v>
      </c>
      <c r="E62" s="45">
        <v>3239</v>
      </c>
      <c r="F62" s="40" t="str">
        <f t="shared" si="2"/>
        <v>Ostale usluge</v>
      </c>
      <c r="G62" s="294" t="s">
        <v>144</v>
      </c>
      <c r="H62" s="40" t="str">
        <f t="shared" si="8"/>
        <v>REDOVNA DJELATNOST SVEUČILIŠTA U ZAGREBU (IZ EVIDENCIJSKIH PRIHODA)</v>
      </c>
      <c r="I62" s="40" t="str">
        <f t="shared" si="9"/>
        <v>0942</v>
      </c>
      <c r="J62" s="76">
        <v>1200</v>
      </c>
      <c r="K62" s="76">
        <v>500</v>
      </c>
      <c r="L62" s="76">
        <v>500</v>
      </c>
      <c r="M62" s="44"/>
      <c r="N62" t="str">
        <f>IF(C62="","",'OPĆI DIO'!$C$1)</f>
        <v>1837 SVEUČILIŠTE U ZAGREBU - GRAĐEVINSKI FAKULTET</v>
      </c>
      <c r="O62" t="str">
        <f t="shared" si="3"/>
        <v>323</v>
      </c>
      <c r="P62" t="str">
        <f t="shared" si="4"/>
        <v>32</v>
      </c>
      <c r="Q62" t="str">
        <f t="shared" si="5"/>
        <v>43</v>
      </c>
      <c r="R62" t="str">
        <f t="shared" si="6"/>
        <v>94</v>
      </c>
      <c r="S62" t="str">
        <f t="shared" si="7"/>
        <v>3</v>
      </c>
      <c r="W62">
        <v>3693</v>
      </c>
      <c r="X62" t="s">
        <v>103</v>
      </c>
      <c r="Z62" s="189" t="str">
        <f t="shared" si="12"/>
        <v>36</v>
      </c>
      <c r="AA62" t="str">
        <f t="shared" si="13"/>
        <v>369</v>
      </c>
      <c r="AC62" t="s">
        <v>1540</v>
      </c>
      <c r="AD62" t="s">
        <v>1541</v>
      </c>
      <c r="AE62" t="s">
        <v>3929</v>
      </c>
      <c r="AF62" t="s">
        <v>3930</v>
      </c>
      <c r="AG62" t="s">
        <v>3947</v>
      </c>
      <c r="AH62" t="s">
        <v>3955</v>
      </c>
    </row>
    <row r="63" spans="1:34">
      <c r="A63" s="40" t="str">
        <f>IF(C63="","",VLOOKUP('OPĆI DIO'!$C$1,'OPĆI DIO'!$N$4:$W$137,10,FALSE))</f>
        <v>08006</v>
      </c>
      <c r="B63" s="40" t="str">
        <f>IF(C63="","",VLOOKUP('OPĆI DIO'!$C$1,'OPĆI DIO'!$N$4:$W$137,9,FALSE))</f>
        <v>Sveučilišta i veleučilišta u Republici Hrvatskoj</v>
      </c>
      <c r="C63" s="45">
        <v>43</v>
      </c>
      <c r="D63" s="40" t="str">
        <f t="shared" si="1"/>
        <v>Ostali prihodi za posebne namjene</v>
      </c>
      <c r="E63" s="45">
        <v>4221</v>
      </c>
      <c r="F63" s="40" t="str">
        <f t="shared" si="2"/>
        <v>Uredska oprema i namještaj</v>
      </c>
      <c r="G63" s="294" t="s">
        <v>144</v>
      </c>
      <c r="H63" s="40" t="str">
        <f t="shared" si="8"/>
        <v>REDOVNA DJELATNOST SVEUČILIŠTA U ZAGREBU (IZ EVIDENCIJSKIH PRIHODA)</v>
      </c>
      <c r="I63" s="40" t="str">
        <f t="shared" si="9"/>
        <v>0942</v>
      </c>
      <c r="J63" s="76">
        <v>5500</v>
      </c>
      <c r="K63" s="76">
        <v>17500</v>
      </c>
      <c r="L63" s="76">
        <v>7500</v>
      </c>
      <c r="M63" s="44"/>
      <c r="N63" t="str">
        <f>IF(C63="","",'OPĆI DIO'!$C$1)</f>
        <v>1837 SVEUČILIŠTE U ZAGREBU - GRAĐEVINSKI FAKULTET</v>
      </c>
      <c r="O63" t="str">
        <f t="shared" si="3"/>
        <v>422</v>
      </c>
      <c r="P63" t="str">
        <f t="shared" si="4"/>
        <v>42</v>
      </c>
      <c r="Q63" t="str">
        <f t="shared" si="5"/>
        <v>43</v>
      </c>
      <c r="R63" t="str">
        <f t="shared" si="6"/>
        <v>94</v>
      </c>
      <c r="S63" t="str">
        <f t="shared" si="7"/>
        <v>4</v>
      </c>
      <c r="W63">
        <v>3694</v>
      </c>
      <c r="X63" t="s">
        <v>175</v>
      </c>
      <c r="Z63" s="189" t="str">
        <f t="shared" si="12"/>
        <v>36</v>
      </c>
      <c r="AA63" t="str">
        <f t="shared" si="13"/>
        <v>369</v>
      </c>
      <c r="AC63" t="s">
        <v>1549</v>
      </c>
      <c r="AD63" t="s">
        <v>2289</v>
      </c>
      <c r="AE63" t="s">
        <v>3923</v>
      </c>
      <c r="AF63" t="s">
        <v>3924</v>
      </c>
      <c r="AG63" t="s">
        <v>3947</v>
      </c>
      <c r="AH63" t="s">
        <v>3955</v>
      </c>
    </row>
    <row r="64" spans="1:34">
      <c r="A64" s="40" t="str">
        <f>IF(C64="","",VLOOKUP('OPĆI DIO'!$C$1,'OPĆI DIO'!$N$4:$W$137,10,FALSE))</f>
        <v>08006</v>
      </c>
      <c r="B64" s="40" t="str">
        <f>IF(C64="","",VLOOKUP('OPĆI DIO'!$C$1,'OPĆI DIO'!$N$4:$W$137,9,FALSE))</f>
        <v>Sveučilišta i veleučilišta u Republici Hrvatskoj</v>
      </c>
      <c r="C64" s="45">
        <v>43</v>
      </c>
      <c r="D64" s="40" t="str">
        <f t="shared" si="1"/>
        <v>Ostali prihodi za posebne namjene</v>
      </c>
      <c r="E64" s="45">
        <v>4263</v>
      </c>
      <c r="F64" s="40" t="str">
        <f t="shared" si="2"/>
        <v>Umjetnička, literarna i znanstvena djela</v>
      </c>
      <c r="G64" s="294" t="s">
        <v>144</v>
      </c>
      <c r="H64" s="40" t="str">
        <f t="shared" si="8"/>
        <v>REDOVNA DJELATNOST SVEUČILIŠTA U ZAGREBU (IZ EVIDENCIJSKIH PRIHODA)</v>
      </c>
      <c r="I64" s="40" t="str">
        <f t="shared" si="9"/>
        <v>0942</v>
      </c>
      <c r="J64" s="76">
        <v>2500</v>
      </c>
      <c r="K64" s="76">
        <v>2500</v>
      </c>
      <c r="L64" s="76">
        <v>2500</v>
      </c>
      <c r="M64" s="44"/>
      <c r="N64" t="str">
        <f>IF(C64="","",'OPĆI DIO'!$C$1)</f>
        <v>1837 SVEUČILIŠTE U ZAGREBU - GRAĐEVINSKI FAKULTET</v>
      </c>
      <c r="O64" t="str">
        <f t="shared" si="3"/>
        <v>426</v>
      </c>
      <c r="P64" t="str">
        <f t="shared" si="4"/>
        <v>42</v>
      </c>
      <c r="Q64" t="str">
        <f t="shared" si="5"/>
        <v>43</v>
      </c>
      <c r="R64" t="str">
        <f t="shared" si="6"/>
        <v>94</v>
      </c>
      <c r="S64" t="str">
        <f t="shared" si="7"/>
        <v>4</v>
      </c>
      <c r="W64">
        <v>3711</v>
      </c>
      <c r="X64" t="s">
        <v>122</v>
      </c>
      <c r="Z64" s="189" t="str">
        <f t="shared" si="12"/>
        <v>37</v>
      </c>
      <c r="AA64" t="str">
        <f t="shared" si="13"/>
        <v>371</v>
      </c>
      <c r="AC64" t="s">
        <v>1549</v>
      </c>
      <c r="AD64" t="s">
        <v>2289</v>
      </c>
      <c r="AE64" t="s">
        <v>3925</v>
      </c>
      <c r="AF64" t="s">
        <v>3926</v>
      </c>
      <c r="AG64" t="s">
        <v>3947</v>
      </c>
      <c r="AH64" t="s">
        <v>3955</v>
      </c>
    </row>
    <row r="65" spans="1:34">
      <c r="A65" s="40" t="str">
        <f>IF(C65="","",VLOOKUP('OPĆI DIO'!$C$1,'OPĆI DIO'!$N$4:$W$137,10,FALSE))</f>
        <v>08006</v>
      </c>
      <c r="B65" s="40" t="str">
        <f>IF(C65="","",VLOOKUP('OPĆI DIO'!$C$1,'OPĆI DIO'!$N$4:$W$137,9,FALSE))</f>
        <v>Sveučilišta i veleučilišta u Republici Hrvatskoj</v>
      </c>
      <c r="C65" s="45">
        <v>11</v>
      </c>
      <c r="D65" s="40" t="str">
        <f t="shared" si="1"/>
        <v>Opći prihodi i primici</v>
      </c>
      <c r="E65" s="45">
        <v>3111</v>
      </c>
      <c r="F65" s="40" t="str">
        <f t="shared" si="2"/>
        <v>Plaće za redovan rad</v>
      </c>
      <c r="G65" s="294" t="s">
        <v>47</v>
      </c>
      <c r="H65" s="40" t="str">
        <f t="shared" si="8"/>
        <v>REDOVNA DJELATNOST SVEUČILIŠTA U ZAGREBU</v>
      </c>
      <c r="I65" s="40" t="str">
        <f t="shared" si="9"/>
        <v>0942</v>
      </c>
      <c r="J65" s="76">
        <v>3760270</v>
      </c>
      <c r="K65" s="76">
        <v>3778695</v>
      </c>
      <c r="L65" s="76">
        <v>3778695</v>
      </c>
      <c r="M65" s="44"/>
      <c r="N65" t="str">
        <f>IF(C65="","",'OPĆI DIO'!$C$1)</f>
        <v>1837 SVEUČILIŠTE U ZAGREBU - GRAĐEVINSKI FAKULTET</v>
      </c>
      <c r="O65" t="str">
        <f t="shared" si="3"/>
        <v>311</v>
      </c>
      <c r="P65" t="str">
        <f t="shared" si="4"/>
        <v>31</v>
      </c>
      <c r="Q65" t="str">
        <f t="shared" si="5"/>
        <v>11</v>
      </c>
      <c r="R65" t="str">
        <f t="shared" si="6"/>
        <v>94</v>
      </c>
      <c r="S65" t="str">
        <f t="shared" si="7"/>
        <v>3</v>
      </c>
      <c r="W65">
        <v>3712</v>
      </c>
      <c r="X65" t="s">
        <v>140</v>
      </c>
      <c r="Z65" s="189" t="str">
        <f t="shared" si="12"/>
        <v>37</v>
      </c>
      <c r="AA65" t="str">
        <f t="shared" si="13"/>
        <v>371</v>
      </c>
      <c r="AC65" t="s">
        <v>1555</v>
      </c>
      <c r="AD65" t="s">
        <v>1556</v>
      </c>
      <c r="AE65" t="s">
        <v>3941</v>
      </c>
      <c r="AF65" t="s">
        <v>3942</v>
      </c>
      <c r="AG65" t="s">
        <v>3947</v>
      </c>
      <c r="AH65" t="s">
        <v>3960</v>
      </c>
    </row>
    <row r="66" spans="1:34">
      <c r="A66" s="40" t="str">
        <f>IF(C66="","",VLOOKUP('OPĆI DIO'!$C$1,'OPĆI DIO'!$N$4:$W$137,10,FALSE))</f>
        <v>08006</v>
      </c>
      <c r="B66" s="40" t="str">
        <f>IF(C66="","",VLOOKUP('OPĆI DIO'!$C$1,'OPĆI DIO'!$N$4:$W$137,9,FALSE))</f>
        <v>Sveučilišta i veleučilišta u Republici Hrvatskoj</v>
      </c>
      <c r="C66" s="45">
        <v>11</v>
      </c>
      <c r="D66" s="40" t="str">
        <f t="shared" si="1"/>
        <v>Opći prihodi i primici</v>
      </c>
      <c r="E66" s="45">
        <v>3121</v>
      </c>
      <c r="F66" s="40" t="str">
        <f t="shared" si="2"/>
        <v>Ostali rashodi za zaposlene</v>
      </c>
      <c r="G66" s="294" t="s">
        <v>47</v>
      </c>
      <c r="H66" s="40" t="str">
        <f t="shared" si="8"/>
        <v>REDOVNA DJELATNOST SVEUČILIŠTA U ZAGREBU</v>
      </c>
      <c r="I66" s="40" t="str">
        <f t="shared" si="9"/>
        <v>0942</v>
      </c>
      <c r="J66" s="76">
        <v>95549</v>
      </c>
      <c r="K66" s="76">
        <v>95549</v>
      </c>
      <c r="L66" s="76">
        <v>95549</v>
      </c>
      <c r="M66" s="44"/>
      <c r="N66" t="str">
        <f>IF(C66="","",'OPĆI DIO'!$C$1)</f>
        <v>1837 SVEUČILIŠTE U ZAGREBU - GRAĐEVINSKI FAKULTET</v>
      </c>
      <c r="O66" t="str">
        <f t="shared" si="3"/>
        <v>312</v>
      </c>
      <c r="P66" t="str">
        <f t="shared" si="4"/>
        <v>31</v>
      </c>
      <c r="Q66" t="str">
        <f t="shared" si="5"/>
        <v>11</v>
      </c>
      <c r="R66" t="str">
        <f t="shared" si="6"/>
        <v>94</v>
      </c>
      <c r="S66" t="str">
        <f t="shared" si="7"/>
        <v>3</v>
      </c>
      <c r="W66">
        <v>3713</v>
      </c>
      <c r="X66" t="s">
        <v>167</v>
      </c>
      <c r="Z66" s="189" t="str">
        <f t="shared" si="12"/>
        <v>37</v>
      </c>
      <c r="AA66" t="str">
        <f t="shared" si="13"/>
        <v>371</v>
      </c>
      <c r="AC66" t="s">
        <v>1559</v>
      </c>
      <c r="AD66" t="s">
        <v>1545</v>
      </c>
      <c r="AE66" t="s">
        <v>3925</v>
      </c>
      <c r="AF66" t="s">
        <v>3926</v>
      </c>
      <c r="AG66" t="s">
        <v>3947</v>
      </c>
      <c r="AH66" t="s">
        <v>3955</v>
      </c>
    </row>
    <row r="67" spans="1:34">
      <c r="A67" s="40" t="str">
        <f>IF(C67="","",VLOOKUP('OPĆI DIO'!$C$1,'OPĆI DIO'!$N$4:$W$137,10,FALSE))</f>
        <v>08006</v>
      </c>
      <c r="B67" s="40" t="str">
        <f>IF(C67="","",VLOOKUP('OPĆI DIO'!$C$1,'OPĆI DIO'!$N$4:$W$137,9,FALSE))</f>
        <v>Sveučilišta i veleučilišta u Republici Hrvatskoj</v>
      </c>
      <c r="C67" s="45">
        <v>11</v>
      </c>
      <c r="D67" s="40" t="str">
        <f t="shared" ref="D67:D130" si="14">IFERROR(VLOOKUP(C67,$T$6:$U$24,2,FALSE),"")</f>
        <v>Opći prihodi i primici</v>
      </c>
      <c r="E67" s="45">
        <v>3132</v>
      </c>
      <c r="F67" s="40" t="str">
        <f t="shared" si="2"/>
        <v>Doprinosi za obvezno zdravstveno osiguranje</v>
      </c>
      <c r="G67" s="294" t="s">
        <v>47</v>
      </c>
      <c r="H67" s="40" t="str">
        <f t="shared" si="8"/>
        <v>REDOVNA DJELATNOST SVEUČILIŠTA U ZAGREBU</v>
      </c>
      <c r="I67" s="40" t="str">
        <f t="shared" si="9"/>
        <v>0942</v>
      </c>
      <c r="J67" s="76">
        <v>620439</v>
      </c>
      <c r="K67" s="76">
        <v>623479</v>
      </c>
      <c r="L67" s="76">
        <v>623479</v>
      </c>
      <c r="M67" s="44"/>
      <c r="N67" t="str">
        <f>IF(C67="","",'OPĆI DIO'!$C$1)</f>
        <v>1837 SVEUČILIŠTE U ZAGREBU - GRAĐEVINSKI FAKULTET</v>
      </c>
      <c r="O67" t="str">
        <f t="shared" si="3"/>
        <v>313</v>
      </c>
      <c r="P67" t="str">
        <f t="shared" si="4"/>
        <v>31</v>
      </c>
      <c r="Q67" t="str">
        <f t="shared" si="5"/>
        <v>11</v>
      </c>
      <c r="R67" t="str">
        <f t="shared" si="6"/>
        <v>94</v>
      </c>
      <c r="S67" t="str">
        <f t="shared" si="7"/>
        <v>3</v>
      </c>
      <c r="W67">
        <v>3714</v>
      </c>
      <c r="X67" t="s">
        <v>188</v>
      </c>
      <c r="Z67" s="189" t="str">
        <f t="shared" si="12"/>
        <v>37</v>
      </c>
      <c r="AA67" t="str">
        <f t="shared" si="13"/>
        <v>371</v>
      </c>
      <c r="AC67" t="s">
        <v>2296</v>
      </c>
      <c r="AD67" t="s">
        <v>2297</v>
      </c>
      <c r="AE67" t="s">
        <v>3925</v>
      </c>
      <c r="AF67" t="s">
        <v>3926</v>
      </c>
      <c r="AG67" t="s">
        <v>3949</v>
      </c>
      <c r="AH67" t="s">
        <v>3950</v>
      </c>
    </row>
    <row r="68" spans="1:34">
      <c r="A68" s="40" t="str">
        <f>IF(C68="","",VLOOKUP('OPĆI DIO'!$C$1,'OPĆI DIO'!$N$4:$W$137,10,FALSE))</f>
        <v>08006</v>
      </c>
      <c r="B68" s="40" t="str">
        <f>IF(C68="","",VLOOKUP('OPĆI DIO'!$C$1,'OPĆI DIO'!$N$4:$W$137,9,FALSE))</f>
        <v>Sveučilišta i veleučilišta u Republici Hrvatskoj</v>
      </c>
      <c r="C68" s="45">
        <v>11</v>
      </c>
      <c r="D68" s="40" t="str">
        <f t="shared" si="14"/>
        <v>Opći prihodi i primici</v>
      </c>
      <c r="E68" s="45">
        <v>3212</v>
      </c>
      <c r="F68" s="40" t="str">
        <f t="shared" ref="F68:F131" si="15">IFERROR(VLOOKUP(E68,$W$5:$Y$129,2,FALSE),"")</f>
        <v>Naknade za prijevoz, za rad na terenu i odvojeni život</v>
      </c>
      <c r="G68" s="294" t="s">
        <v>47</v>
      </c>
      <c r="H68" s="40" t="str">
        <f t="shared" ref="H68:H131" si="16">IFERROR(VLOOKUP(G68,$AC$6:$AD$344,2,FALSE),"")</f>
        <v>REDOVNA DJELATNOST SVEUČILIŠTA U ZAGREBU</v>
      </c>
      <c r="I68" s="40" t="str">
        <f t="shared" ref="I68:I131" si="17">IFERROR(VLOOKUP(G68,$AC$6:$AG$344,3,FALSE),"")</f>
        <v>0942</v>
      </c>
      <c r="J68" s="76">
        <v>79025</v>
      </c>
      <c r="K68" s="76">
        <v>79025</v>
      </c>
      <c r="L68" s="76">
        <v>79025</v>
      </c>
      <c r="M68" s="44"/>
      <c r="N68" t="str">
        <f>IF(C68="","",'OPĆI DIO'!$C$1)</f>
        <v>1837 SVEUČILIŠTE U ZAGREBU - GRAĐEVINSKI FAKULTET</v>
      </c>
      <c r="O68" t="str">
        <f t="shared" ref="O68:O131" si="18">LEFT(E68,3)</f>
        <v>321</v>
      </c>
      <c r="P68" t="str">
        <f t="shared" ref="P68:P131" si="19">LEFT(E68,2)</f>
        <v>32</v>
      </c>
      <c r="Q68" t="str">
        <f t="shared" ref="Q68:Q131" si="20">LEFT(C68,3)</f>
        <v>11</v>
      </c>
      <c r="R68" t="str">
        <f t="shared" ref="R68:R131" si="21">MID(I68,2,2)</f>
        <v>94</v>
      </c>
      <c r="S68" t="str">
        <f t="shared" ref="S68:S131" si="22">LEFT(E68,1)</f>
        <v>3</v>
      </c>
      <c r="W68">
        <v>3715</v>
      </c>
      <c r="X68" t="s">
        <v>126</v>
      </c>
      <c r="Z68" s="189" t="str">
        <f t="shared" si="12"/>
        <v>37</v>
      </c>
      <c r="AA68" t="str">
        <f t="shared" si="13"/>
        <v>371</v>
      </c>
      <c r="AC68" t="s">
        <v>786</v>
      </c>
      <c r="AD68" t="s">
        <v>829</v>
      </c>
      <c r="AE68" t="s">
        <v>3941</v>
      </c>
      <c r="AF68" t="s">
        <v>3942</v>
      </c>
      <c r="AG68" t="s">
        <v>3949</v>
      </c>
      <c r="AH68" t="s">
        <v>3950</v>
      </c>
    </row>
    <row r="69" spans="1:34">
      <c r="A69" s="40" t="str">
        <f>IF(C69="","",VLOOKUP('OPĆI DIO'!$C$1,'OPĆI DIO'!$N$4:$W$137,10,FALSE))</f>
        <v>08006</v>
      </c>
      <c r="B69" s="40" t="str">
        <f>IF(C69="","",VLOOKUP('OPĆI DIO'!$C$1,'OPĆI DIO'!$N$4:$W$137,9,FALSE))</f>
        <v>Sveučilišta i veleučilišta u Republici Hrvatskoj</v>
      </c>
      <c r="C69" s="45">
        <v>11</v>
      </c>
      <c r="D69" s="40" t="str">
        <f t="shared" si="14"/>
        <v>Opći prihodi i primici</v>
      </c>
      <c r="E69" s="45">
        <v>3236</v>
      </c>
      <c r="F69" s="40" t="str">
        <f t="shared" si="15"/>
        <v>Zdravstvene i veterinarske usluge</v>
      </c>
      <c r="G69" s="294" t="s">
        <v>47</v>
      </c>
      <c r="H69" s="40" t="str">
        <f t="shared" si="16"/>
        <v>REDOVNA DJELATNOST SVEUČILIŠTA U ZAGREBU</v>
      </c>
      <c r="I69" s="40" t="str">
        <f t="shared" si="17"/>
        <v>0942</v>
      </c>
      <c r="J69" s="76">
        <v>4446</v>
      </c>
      <c r="K69" s="76">
        <v>4446</v>
      </c>
      <c r="L69" s="76">
        <v>4446</v>
      </c>
      <c r="M69" s="44"/>
      <c r="N69" t="str">
        <f>IF(C69="","",'OPĆI DIO'!$C$1)</f>
        <v>1837 SVEUČILIŠTE U ZAGREBU - GRAĐEVINSKI FAKULTET</v>
      </c>
      <c r="O69" t="str">
        <f t="shared" si="18"/>
        <v>323</v>
      </c>
      <c r="P69" t="str">
        <f t="shared" si="19"/>
        <v>32</v>
      </c>
      <c r="Q69" t="str">
        <f t="shared" si="20"/>
        <v>11</v>
      </c>
      <c r="R69" t="str">
        <f t="shared" si="21"/>
        <v>94</v>
      </c>
      <c r="S69" t="str">
        <f t="shared" si="22"/>
        <v>3</v>
      </c>
      <c r="W69">
        <v>3721</v>
      </c>
      <c r="X69" t="s">
        <v>64</v>
      </c>
      <c r="Z69" s="189" t="str">
        <f t="shared" si="12"/>
        <v>37</v>
      </c>
      <c r="AA69" t="str">
        <f t="shared" si="13"/>
        <v>372</v>
      </c>
      <c r="AC69" t="s">
        <v>2298</v>
      </c>
      <c r="AD69" t="s">
        <v>2299</v>
      </c>
      <c r="AE69" t="s">
        <v>3925</v>
      </c>
      <c r="AF69" t="s">
        <v>3926</v>
      </c>
      <c r="AG69" t="s">
        <v>3949</v>
      </c>
      <c r="AH69" t="s">
        <v>3950</v>
      </c>
    </row>
    <row r="70" spans="1:34">
      <c r="A70" s="40" t="str">
        <f>IF(C70="","",VLOOKUP('OPĆI DIO'!$C$1,'OPĆI DIO'!$N$4:$W$137,10,FALSE))</f>
        <v>08006</v>
      </c>
      <c r="B70" s="40" t="str">
        <f>IF(C70="","",VLOOKUP('OPĆI DIO'!$C$1,'OPĆI DIO'!$N$4:$W$137,9,FALSE))</f>
        <v>Sveučilišta i veleučilišta u Republici Hrvatskoj</v>
      </c>
      <c r="C70" s="45">
        <v>11</v>
      </c>
      <c r="D70" s="40" t="str">
        <f t="shared" si="14"/>
        <v>Opći prihodi i primici</v>
      </c>
      <c r="E70" s="45">
        <v>3295</v>
      </c>
      <c r="F70" s="40" t="str">
        <f t="shared" si="15"/>
        <v>Pristojbe i naknade</v>
      </c>
      <c r="G70" s="294" t="s">
        <v>47</v>
      </c>
      <c r="H70" s="40" t="str">
        <f t="shared" si="16"/>
        <v>REDOVNA DJELATNOST SVEUČILIŠTA U ZAGREBU</v>
      </c>
      <c r="I70" s="40" t="str">
        <f t="shared" si="17"/>
        <v>0942</v>
      </c>
      <c r="J70" s="76">
        <v>5151</v>
      </c>
      <c r="K70" s="76">
        <v>5151</v>
      </c>
      <c r="L70" s="76">
        <v>5151</v>
      </c>
      <c r="M70" s="44"/>
      <c r="N70" t="str">
        <f>IF(C70="","",'OPĆI DIO'!$C$1)</f>
        <v>1837 SVEUČILIŠTE U ZAGREBU - GRAĐEVINSKI FAKULTET</v>
      </c>
      <c r="O70" t="str">
        <f t="shared" si="18"/>
        <v>329</v>
      </c>
      <c r="P70" t="str">
        <f t="shared" si="19"/>
        <v>32</v>
      </c>
      <c r="Q70" t="str">
        <f t="shared" si="20"/>
        <v>11</v>
      </c>
      <c r="R70" t="str">
        <f t="shared" si="21"/>
        <v>94</v>
      </c>
      <c r="S70" t="str">
        <f t="shared" si="22"/>
        <v>3</v>
      </c>
      <c r="W70">
        <v>3722</v>
      </c>
      <c r="X70" t="s">
        <v>149</v>
      </c>
      <c r="Z70" s="189" t="str">
        <f t="shared" si="12"/>
        <v>37</v>
      </c>
      <c r="AA70" t="str">
        <f t="shared" si="13"/>
        <v>372</v>
      </c>
      <c r="AC70" t="s">
        <v>1368</v>
      </c>
      <c r="AD70" t="s">
        <v>1369</v>
      </c>
      <c r="AE70" t="s">
        <v>3933</v>
      </c>
      <c r="AF70" t="s">
        <v>3934</v>
      </c>
      <c r="AG70" t="s">
        <v>3949</v>
      </c>
      <c r="AH70" t="s">
        <v>3950</v>
      </c>
    </row>
    <row r="71" spans="1:34">
      <c r="A71" s="40" t="str">
        <f>IF(C71="","",VLOOKUP('OPĆI DIO'!$C$1,'OPĆI DIO'!$N$4:$W$137,10,FALSE))</f>
        <v>08006</v>
      </c>
      <c r="B71" s="40" t="str">
        <f>IF(C71="","",VLOOKUP('OPĆI DIO'!$C$1,'OPĆI DIO'!$N$4:$W$137,9,FALSE))</f>
        <v>Sveučilišta i veleučilišta u Republici Hrvatskoj</v>
      </c>
      <c r="C71" s="45">
        <v>11</v>
      </c>
      <c r="D71" s="40" t="str">
        <f t="shared" si="14"/>
        <v>Opći prihodi i primici</v>
      </c>
      <c r="E71" s="45">
        <v>3211</v>
      </c>
      <c r="F71" s="40" t="str">
        <f t="shared" si="15"/>
        <v>Službena putovanja</v>
      </c>
      <c r="G71" s="294" t="s">
        <v>665</v>
      </c>
      <c r="H71" s="40" t="str">
        <f t="shared" si="16"/>
        <v>PROGRAMSKO FINANCIRANJE JAVNIH VISOKIH UČILIŠTA</v>
      </c>
      <c r="I71" s="40" t="str">
        <f t="shared" si="17"/>
        <v>0942</v>
      </c>
      <c r="J71" s="76">
        <v>56046</v>
      </c>
      <c r="K71" s="76">
        <v>56046</v>
      </c>
      <c r="L71" s="76">
        <v>56046</v>
      </c>
      <c r="M71" s="44"/>
      <c r="N71" t="str">
        <f>IF(C71="","",'OPĆI DIO'!$C$1)</f>
        <v>1837 SVEUČILIŠTE U ZAGREBU - GRAĐEVINSKI FAKULTET</v>
      </c>
      <c r="O71" t="str">
        <f t="shared" si="18"/>
        <v>321</v>
      </c>
      <c r="P71" t="str">
        <f t="shared" si="19"/>
        <v>32</v>
      </c>
      <c r="Q71" t="str">
        <f t="shared" si="20"/>
        <v>11</v>
      </c>
      <c r="R71" t="str">
        <f t="shared" si="21"/>
        <v>94</v>
      </c>
      <c r="S71" t="str">
        <f t="shared" si="22"/>
        <v>3</v>
      </c>
      <c r="W71">
        <v>3723</v>
      </c>
      <c r="X71" t="s">
        <v>104</v>
      </c>
      <c r="Z71" s="189" t="str">
        <f t="shared" si="12"/>
        <v>37</v>
      </c>
      <c r="AA71" t="str">
        <f t="shared" si="13"/>
        <v>372</v>
      </c>
      <c r="AC71" t="s">
        <v>1370</v>
      </c>
      <c r="AD71" t="s">
        <v>1371</v>
      </c>
      <c r="AE71" t="s">
        <v>3933</v>
      </c>
      <c r="AF71" t="s">
        <v>3934</v>
      </c>
      <c r="AG71" t="s">
        <v>3949</v>
      </c>
      <c r="AH71" t="s">
        <v>3950</v>
      </c>
    </row>
    <row r="72" spans="1:34">
      <c r="A72" s="40" t="str">
        <f>IF(C72="","",VLOOKUP('OPĆI DIO'!$C$1,'OPĆI DIO'!$N$4:$W$137,10,FALSE))</f>
        <v>08006</v>
      </c>
      <c r="B72" s="40" t="str">
        <f>IF(C72="","",VLOOKUP('OPĆI DIO'!$C$1,'OPĆI DIO'!$N$4:$W$137,9,FALSE))</f>
        <v>Sveučilišta i veleučilišta u Republici Hrvatskoj</v>
      </c>
      <c r="C72" s="45">
        <v>11</v>
      </c>
      <c r="D72" s="40" t="str">
        <f t="shared" si="14"/>
        <v>Opći prihodi i primici</v>
      </c>
      <c r="E72" s="45">
        <v>3213</v>
      </c>
      <c r="F72" s="40" t="str">
        <f t="shared" si="15"/>
        <v>Stručno usavršavanje zaposlenika</v>
      </c>
      <c r="G72" s="294" t="s">
        <v>665</v>
      </c>
      <c r="H72" s="40" t="str">
        <f t="shared" si="16"/>
        <v>PROGRAMSKO FINANCIRANJE JAVNIH VISOKIH UČILIŠTA</v>
      </c>
      <c r="I72" s="40" t="str">
        <f t="shared" si="17"/>
        <v>0942</v>
      </c>
      <c r="J72" s="76">
        <v>13376</v>
      </c>
      <c r="K72" s="76">
        <v>13376</v>
      </c>
      <c r="L72" s="76">
        <v>13376</v>
      </c>
      <c r="M72" s="44"/>
      <c r="N72" t="str">
        <f>IF(C72="","",'OPĆI DIO'!$C$1)</f>
        <v>1837 SVEUČILIŠTE U ZAGREBU - GRAĐEVINSKI FAKULTET</v>
      </c>
      <c r="O72" t="str">
        <f t="shared" si="18"/>
        <v>321</v>
      </c>
      <c r="P72" t="str">
        <f t="shared" si="19"/>
        <v>32</v>
      </c>
      <c r="Q72" t="str">
        <f t="shared" si="20"/>
        <v>11</v>
      </c>
      <c r="R72" t="str">
        <f t="shared" si="21"/>
        <v>94</v>
      </c>
      <c r="S72" t="str">
        <f t="shared" si="22"/>
        <v>3</v>
      </c>
      <c r="W72">
        <v>3811</v>
      </c>
      <c r="X72" t="s">
        <v>54</v>
      </c>
      <c r="Z72" s="189" t="str">
        <f t="shared" si="12"/>
        <v>38</v>
      </c>
      <c r="AA72" t="str">
        <f t="shared" si="13"/>
        <v>381</v>
      </c>
      <c r="AC72" t="s">
        <v>1372</v>
      </c>
      <c r="AD72" t="s">
        <v>1373</v>
      </c>
      <c r="AE72" t="s">
        <v>3933</v>
      </c>
      <c r="AF72" t="s">
        <v>3934</v>
      </c>
      <c r="AG72" t="s">
        <v>3949</v>
      </c>
      <c r="AH72" t="s">
        <v>3950</v>
      </c>
    </row>
    <row r="73" spans="1:34">
      <c r="A73" s="40" t="str">
        <f>IF(C73="","",VLOOKUP('OPĆI DIO'!$C$1,'OPĆI DIO'!$N$4:$W$137,10,FALSE))</f>
        <v>08006</v>
      </c>
      <c r="B73" s="40" t="str">
        <f>IF(C73="","",VLOOKUP('OPĆI DIO'!$C$1,'OPĆI DIO'!$N$4:$W$137,9,FALSE))</f>
        <v>Sveučilišta i veleučilišta u Republici Hrvatskoj</v>
      </c>
      <c r="C73" s="45">
        <v>11</v>
      </c>
      <c r="D73" s="40" t="str">
        <f t="shared" si="14"/>
        <v>Opći prihodi i primici</v>
      </c>
      <c r="E73" s="45">
        <v>3221</v>
      </c>
      <c r="F73" s="40" t="str">
        <f t="shared" si="15"/>
        <v>Uredski materijal i ostali materijalni rashodi</v>
      </c>
      <c r="G73" s="294" t="s">
        <v>665</v>
      </c>
      <c r="H73" s="40" t="str">
        <f t="shared" si="16"/>
        <v>PROGRAMSKO FINANCIRANJE JAVNIH VISOKIH UČILIŠTA</v>
      </c>
      <c r="I73" s="40" t="str">
        <f t="shared" si="17"/>
        <v>0942</v>
      </c>
      <c r="J73" s="76">
        <v>20064</v>
      </c>
      <c r="K73" s="76">
        <v>20064</v>
      </c>
      <c r="L73" s="76">
        <v>20064</v>
      </c>
      <c r="M73" s="44"/>
      <c r="N73" t="str">
        <f>IF(C73="","",'OPĆI DIO'!$C$1)</f>
        <v>1837 SVEUČILIŠTE U ZAGREBU - GRAĐEVINSKI FAKULTET</v>
      </c>
      <c r="O73" t="str">
        <f t="shared" si="18"/>
        <v>322</v>
      </c>
      <c r="P73" t="str">
        <f t="shared" si="19"/>
        <v>32</v>
      </c>
      <c r="Q73" t="str">
        <f t="shared" si="20"/>
        <v>11</v>
      </c>
      <c r="R73" t="str">
        <f t="shared" si="21"/>
        <v>94</v>
      </c>
      <c r="S73" t="str">
        <f t="shared" si="22"/>
        <v>3</v>
      </c>
      <c r="W73">
        <v>3812</v>
      </c>
      <c r="X73" t="s">
        <v>150</v>
      </c>
      <c r="Z73" s="189" t="str">
        <f t="shared" si="12"/>
        <v>38</v>
      </c>
      <c r="AA73" t="str">
        <f t="shared" si="13"/>
        <v>381</v>
      </c>
      <c r="AC73" t="s">
        <v>1374</v>
      </c>
      <c r="AD73" t="s">
        <v>1375</v>
      </c>
      <c r="AE73" t="s">
        <v>3933</v>
      </c>
      <c r="AF73" t="s">
        <v>3934</v>
      </c>
      <c r="AG73" t="s">
        <v>3949</v>
      </c>
      <c r="AH73" t="s">
        <v>3950</v>
      </c>
    </row>
    <row r="74" spans="1:34">
      <c r="A74" s="40" t="str">
        <f>IF(C74="","",VLOOKUP('OPĆI DIO'!$C$1,'OPĆI DIO'!$N$4:$W$137,10,FALSE))</f>
        <v>08006</v>
      </c>
      <c r="B74" s="40" t="str">
        <f>IF(C74="","",VLOOKUP('OPĆI DIO'!$C$1,'OPĆI DIO'!$N$4:$W$137,9,FALSE))</f>
        <v>Sveučilišta i veleučilišta u Republici Hrvatskoj</v>
      </c>
      <c r="C74" s="45">
        <v>11</v>
      </c>
      <c r="D74" s="40" t="str">
        <f t="shared" si="14"/>
        <v>Opći prihodi i primici</v>
      </c>
      <c r="E74" s="45">
        <v>3223</v>
      </c>
      <c r="F74" s="40" t="str">
        <f t="shared" si="15"/>
        <v>Energija</v>
      </c>
      <c r="G74" s="294" t="s">
        <v>665</v>
      </c>
      <c r="H74" s="40" t="str">
        <f t="shared" si="16"/>
        <v>PROGRAMSKO FINANCIRANJE JAVNIH VISOKIH UČILIŠTA</v>
      </c>
      <c r="I74" s="40" t="str">
        <f t="shared" si="17"/>
        <v>0942</v>
      </c>
      <c r="J74" s="76">
        <v>163185</v>
      </c>
      <c r="K74" s="76">
        <v>163185</v>
      </c>
      <c r="L74" s="76">
        <v>163185</v>
      </c>
      <c r="M74" s="44"/>
      <c r="N74" t="str">
        <f>IF(C74="","",'OPĆI DIO'!$C$1)</f>
        <v>1837 SVEUČILIŠTE U ZAGREBU - GRAĐEVINSKI FAKULTET</v>
      </c>
      <c r="O74" t="str">
        <f t="shared" si="18"/>
        <v>322</v>
      </c>
      <c r="P74" t="str">
        <f t="shared" si="19"/>
        <v>32</v>
      </c>
      <c r="Q74" t="str">
        <f t="shared" si="20"/>
        <v>11</v>
      </c>
      <c r="R74" t="str">
        <f t="shared" si="21"/>
        <v>94</v>
      </c>
      <c r="S74" t="str">
        <f t="shared" si="22"/>
        <v>3</v>
      </c>
      <c r="W74">
        <v>3813</v>
      </c>
      <c r="X74" t="s">
        <v>93</v>
      </c>
      <c r="Z74" s="189" t="str">
        <f t="shared" ref="Z74:Z80" si="23">LEFT(W74,2)</f>
        <v>38</v>
      </c>
      <c r="AA74" t="str">
        <f t="shared" ref="AA74:AA80" si="24">LEFT(W74,3)</f>
        <v>381</v>
      </c>
      <c r="AC74" t="s">
        <v>1532</v>
      </c>
      <c r="AD74" t="s">
        <v>1533</v>
      </c>
      <c r="AE74" t="s">
        <v>3933</v>
      </c>
      <c r="AF74" t="s">
        <v>3934</v>
      </c>
      <c r="AG74" t="s">
        <v>3947</v>
      </c>
      <c r="AH74" t="s">
        <v>3957</v>
      </c>
    </row>
    <row r="75" spans="1:34">
      <c r="A75" s="40" t="str">
        <f>IF(C75="","",VLOOKUP('OPĆI DIO'!$C$1,'OPĆI DIO'!$N$4:$W$137,10,FALSE))</f>
        <v>08006</v>
      </c>
      <c r="B75" s="40" t="str">
        <f>IF(C75="","",VLOOKUP('OPĆI DIO'!$C$1,'OPĆI DIO'!$N$4:$W$137,9,FALSE))</f>
        <v>Sveučilišta i veleučilišta u Republici Hrvatskoj</v>
      </c>
      <c r="C75" s="45">
        <v>11</v>
      </c>
      <c r="D75" s="40" t="str">
        <f t="shared" si="14"/>
        <v>Opći prihodi i primici</v>
      </c>
      <c r="E75" s="45">
        <v>3224</v>
      </c>
      <c r="F75" s="40" t="str">
        <f t="shared" si="15"/>
        <v>Materijal i dijelovi za tekuće i investicijsko održavanje</v>
      </c>
      <c r="G75" s="294" t="s">
        <v>665</v>
      </c>
      <c r="H75" s="40" t="str">
        <f t="shared" si="16"/>
        <v>PROGRAMSKO FINANCIRANJE JAVNIH VISOKIH UČILIŠTA</v>
      </c>
      <c r="I75" s="40" t="str">
        <f t="shared" si="17"/>
        <v>0942</v>
      </c>
      <c r="J75" s="76">
        <v>5594</v>
      </c>
      <c r="K75" s="76">
        <v>5594</v>
      </c>
      <c r="L75" s="76">
        <v>5594</v>
      </c>
      <c r="M75" s="44"/>
      <c r="N75" t="str">
        <f>IF(C75="","",'OPĆI DIO'!$C$1)</f>
        <v>1837 SVEUČILIŠTE U ZAGREBU - GRAĐEVINSKI FAKULTET</v>
      </c>
      <c r="O75" t="str">
        <f t="shared" si="18"/>
        <v>322</v>
      </c>
      <c r="P75" t="str">
        <f t="shared" si="19"/>
        <v>32</v>
      </c>
      <c r="Q75" t="str">
        <f t="shared" si="20"/>
        <v>11</v>
      </c>
      <c r="R75" t="str">
        <f t="shared" si="21"/>
        <v>94</v>
      </c>
      <c r="S75" t="str">
        <f t="shared" si="22"/>
        <v>3</v>
      </c>
      <c r="W75">
        <v>3821</v>
      </c>
      <c r="X75" t="s">
        <v>168</v>
      </c>
      <c r="Z75" s="189" t="str">
        <f t="shared" si="23"/>
        <v>38</v>
      </c>
      <c r="AA75" t="str">
        <f t="shared" si="24"/>
        <v>382</v>
      </c>
      <c r="AC75" t="s">
        <v>4062</v>
      </c>
      <c r="AD75" t="s">
        <v>4063</v>
      </c>
      <c r="AE75" t="s">
        <v>3933</v>
      </c>
      <c r="AF75" t="s">
        <v>3934</v>
      </c>
      <c r="AG75" t="s">
        <v>3947</v>
      </c>
      <c r="AH75" t="s">
        <v>3957</v>
      </c>
    </row>
    <row r="76" spans="1:34">
      <c r="A76" s="40" t="str">
        <f>IF(C76="","",VLOOKUP('OPĆI DIO'!$C$1,'OPĆI DIO'!$N$4:$W$137,10,FALSE))</f>
        <v>08006</v>
      </c>
      <c r="B76" s="40" t="str">
        <f>IF(C76="","",VLOOKUP('OPĆI DIO'!$C$1,'OPĆI DIO'!$N$4:$W$137,9,FALSE))</f>
        <v>Sveučilišta i veleučilišta u Republici Hrvatskoj</v>
      </c>
      <c r="C76" s="45">
        <v>11</v>
      </c>
      <c r="D76" s="40" t="str">
        <f t="shared" si="14"/>
        <v>Opći prihodi i primici</v>
      </c>
      <c r="E76" s="45">
        <v>3225</v>
      </c>
      <c r="F76" s="40" t="str">
        <f t="shared" si="15"/>
        <v>Sitni inventar i auto gume</v>
      </c>
      <c r="G76" s="294" t="s">
        <v>665</v>
      </c>
      <c r="H76" s="40" t="str">
        <f t="shared" si="16"/>
        <v>PROGRAMSKO FINANCIRANJE JAVNIH VISOKIH UČILIŠTA</v>
      </c>
      <c r="I76" s="40" t="str">
        <f t="shared" si="17"/>
        <v>0942</v>
      </c>
      <c r="J76" s="76">
        <v>1399</v>
      </c>
      <c r="K76" s="76">
        <v>1399</v>
      </c>
      <c r="L76" s="76">
        <v>1399</v>
      </c>
      <c r="M76" s="44"/>
      <c r="N76" t="str">
        <f>IF(C76="","",'OPĆI DIO'!$C$1)</f>
        <v>1837 SVEUČILIŠTE U ZAGREBU - GRAĐEVINSKI FAKULTET</v>
      </c>
      <c r="O76" t="str">
        <f t="shared" si="18"/>
        <v>322</v>
      </c>
      <c r="P76" t="str">
        <f t="shared" si="19"/>
        <v>32</v>
      </c>
      <c r="Q76" t="str">
        <f t="shared" si="20"/>
        <v>11</v>
      </c>
      <c r="R76" t="str">
        <f t="shared" si="21"/>
        <v>94</v>
      </c>
      <c r="S76" t="str">
        <f t="shared" si="22"/>
        <v>3</v>
      </c>
      <c r="W76">
        <v>3831</v>
      </c>
      <c r="X76" t="s">
        <v>151</v>
      </c>
      <c r="Z76" s="189" t="str">
        <f t="shared" si="23"/>
        <v>38</v>
      </c>
      <c r="AA76" t="str">
        <f t="shared" si="24"/>
        <v>383</v>
      </c>
      <c r="AC76" t="s">
        <v>1550</v>
      </c>
      <c r="AD76" t="s">
        <v>2290</v>
      </c>
      <c r="AE76" t="s">
        <v>3933</v>
      </c>
      <c r="AF76" t="s">
        <v>3934</v>
      </c>
      <c r="AG76" t="s">
        <v>3949</v>
      </c>
      <c r="AH76" t="s">
        <v>3950</v>
      </c>
    </row>
    <row r="77" spans="1:34">
      <c r="A77" s="40" t="str">
        <f>IF(C77="","",VLOOKUP('OPĆI DIO'!$C$1,'OPĆI DIO'!$N$4:$W$137,10,FALSE))</f>
        <v>08006</v>
      </c>
      <c r="B77" s="40" t="str">
        <f>IF(C77="","",VLOOKUP('OPĆI DIO'!$C$1,'OPĆI DIO'!$N$4:$W$137,9,FALSE))</f>
        <v>Sveučilišta i veleučilišta u Republici Hrvatskoj</v>
      </c>
      <c r="C77" s="45">
        <v>11</v>
      </c>
      <c r="D77" s="40" t="str">
        <f t="shared" si="14"/>
        <v>Opći prihodi i primici</v>
      </c>
      <c r="E77" s="45">
        <v>3227</v>
      </c>
      <c r="F77" s="40" t="str">
        <f t="shared" si="15"/>
        <v>Službena, radna i zaštitna odjeća i obuća</v>
      </c>
      <c r="G77" s="294" t="s">
        <v>665</v>
      </c>
      <c r="H77" s="40" t="str">
        <f t="shared" si="16"/>
        <v>PROGRAMSKO FINANCIRANJE JAVNIH VISOKIH UČILIŠTA</v>
      </c>
      <c r="I77" s="40" t="str">
        <f t="shared" si="17"/>
        <v>0942</v>
      </c>
      <c r="J77" s="76">
        <v>1049</v>
      </c>
      <c r="K77" s="76">
        <v>1049</v>
      </c>
      <c r="L77" s="76">
        <v>1049</v>
      </c>
      <c r="M77" s="44"/>
      <c r="N77" t="str">
        <f>IF(C77="","",'OPĆI DIO'!$C$1)</f>
        <v>1837 SVEUČILIŠTE U ZAGREBU - GRAĐEVINSKI FAKULTET</v>
      </c>
      <c r="O77" t="str">
        <f t="shared" si="18"/>
        <v>322</v>
      </c>
      <c r="P77" t="str">
        <f t="shared" si="19"/>
        <v>32</v>
      </c>
      <c r="Q77" t="str">
        <f t="shared" si="20"/>
        <v>11</v>
      </c>
      <c r="R77" t="str">
        <f t="shared" si="21"/>
        <v>94</v>
      </c>
      <c r="S77" t="str">
        <f t="shared" si="22"/>
        <v>3</v>
      </c>
      <c r="W77">
        <v>3832</v>
      </c>
      <c r="X77" t="s">
        <v>191</v>
      </c>
      <c r="Z77" s="189" t="str">
        <f t="shared" si="23"/>
        <v>38</v>
      </c>
      <c r="AA77" t="str">
        <f t="shared" si="24"/>
        <v>383</v>
      </c>
      <c r="AC77" t="s">
        <v>4064</v>
      </c>
      <c r="AD77" t="s">
        <v>4065</v>
      </c>
      <c r="AE77" t="s">
        <v>3933</v>
      </c>
      <c r="AF77" t="s">
        <v>3934</v>
      </c>
      <c r="AG77" t="s">
        <v>3947</v>
      </c>
      <c r="AH77" t="s">
        <v>3957</v>
      </c>
    </row>
    <row r="78" spans="1:34">
      <c r="A78" s="40" t="str">
        <f>IF(C78="","",VLOOKUP('OPĆI DIO'!$C$1,'OPĆI DIO'!$N$4:$W$137,10,FALSE))</f>
        <v>08006</v>
      </c>
      <c r="B78" s="40" t="str">
        <f>IF(C78="","",VLOOKUP('OPĆI DIO'!$C$1,'OPĆI DIO'!$N$4:$W$137,9,FALSE))</f>
        <v>Sveučilišta i veleučilišta u Republici Hrvatskoj</v>
      </c>
      <c r="C78" s="45">
        <v>11</v>
      </c>
      <c r="D78" s="40" t="str">
        <f t="shared" si="14"/>
        <v>Opći prihodi i primici</v>
      </c>
      <c r="E78" s="45">
        <v>3231</v>
      </c>
      <c r="F78" s="40" t="str">
        <f t="shared" si="15"/>
        <v>Usluge telefona, pošte i prijevoza</v>
      </c>
      <c r="G78" s="294" t="s">
        <v>665</v>
      </c>
      <c r="H78" s="40" t="str">
        <f t="shared" si="16"/>
        <v>PROGRAMSKO FINANCIRANJE JAVNIH VISOKIH UČILIŠTA</v>
      </c>
      <c r="I78" s="40" t="str">
        <f t="shared" si="17"/>
        <v>0942</v>
      </c>
      <c r="J78" s="76">
        <v>4682</v>
      </c>
      <c r="K78" s="76">
        <v>4682</v>
      </c>
      <c r="L78" s="76">
        <v>4682</v>
      </c>
      <c r="M78" s="44"/>
      <c r="N78" t="str">
        <f>IF(C78="","",'OPĆI DIO'!$C$1)</f>
        <v>1837 SVEUČILIŠTE U ZAGREBU - GRAĐEVINSKI FAKULTET</v>
      </c>
      <c r="O78" t="str">
        <f t="shared" si="18"/>
        <v>323</v>
      </c>
      <c r="P78" t="str">
        <f t="shared" si="19"/>
        <v>32</v>
      </c>
      <c r="Q78" t="str">
        <f t="shared" si="20"/>
        <v>11</v>
      </c>
      <c r="R78" t="str">
        <f t="shared" si="21"/>
        <v>94</v>
      </c>
      <c r="S78" t="str">
        <f t="shared" si="22"/>
        <v>3</v>
      </c>
      <c r="W78">
        <v>3833</v>
      </c>
      <c r="X78" t="s">
        <v>152</v>
      </c>
      <c r="Z78" s="189" t="str">
        <f t="shared" si="23"/>
        <v>38</v>
      </c>
      <c r="AA78" t="str">
        <f t="shared" si="24"/>
        <v>383</v>
      </c>
      <c r="AC78" t="s">
        <v>1348</v>
      </c>
      <c r="AD78" t="s">
        <v>1349</v>
      </c>
      <c r="AE78" t="s">
        <v>3921</v>
      </c>
      <c r="AF78" t="s">
        <v>3922</v>
      </c>
      <c r="AG78" t="s">
        <v>3947</v>
      </c>
      <c r="AH78" t="s">
        <v>3957</v>
      </c>
    </row>
    <row r="79" spans="1:34">
      <c r="A79" s="40" t="str">
        <f>IF(C79="","",VLOOKUP('OPĆI DIO'!$C$1,'OPĆI DIO'!$N$4:$W$137,10,FALSE))</f>
        <v>08006</v>
      </c>
      <c r="B79" s="40" t="str">
        <f>IF(C79="","",VLOOKUP('OPĆI DIO'!$C$1,'OPĆI DIO'!$N$4:$W$137,9,FALSE))</f>
        <v>Sveučilišta i veleučilišta u Republici Hrvatskoj</v>
      </c>
      <c r="C79" s="45">
        <v>11</v>
      </c>
      <c r="D79" s="40" t="str">
        <f t="shared" si="14"/>
        <v>Opći prihodi i primici</v>
      </c>
      <c r="E79" s="45">
        <v>3232</v>
      </c>
      <c r="F79" s="40" t="str">
        <f t="shared" si="15"/>
        <v>Usluge tekućeg i investicijskog održavanja</v>
      </c>
      <c r="G79" s="294" t="s">
        <v>665</v>
      </c>
      <c r="H79" s="40" t="str">
        <f t="shared" si="16"/>
        <v>PROGRAMSKO FINANCIRANJE JAVNIH VISOKIH UČILIŠTA</v>
      </c>
      <c r="I79" s="40" t="str">
        <f t="shared" si="17"/>
        <v>0942</v>
      </c>
      <c r="J79" s="76">
        <v>62943</v>
      </c>
      <c r="K79" s="76">
        <v>62943</v>
      </c>
      <c r="L79" s="76">
        <v>62943</v>
      </c>
      <c r="M79" s="44"/>
      <c r="N79" t="str">
        <f>IF(C79="","",'OPĆI DIO'!$C$1)</f>
        <v>1837 SVEUČILIŠTE U ZAGREBU - GRAĐEVINSKI FAKULTET</v>
      </c>
      <c r="O79" t="str">
        <f t="shared" si="18"/>
        <v>323</v>
      </c>
      <c r="P79" t="str">
        <f t="shared" si="19"/>
        <v>32</v>
      </c>
      <c r="Q79" t="str">
        <f t="shared" si="20"/>
        <v>11</v>
      </c>
      <c r="R79" t="str">
        <f t="shared" si="21"/>
        <v>94</v>
      </c>
      <c r="S79" t="str">
        <f t="shared" si="22"/>
        <v>3</v>
      </c>
      <c r="W79">
        <v>3834</v>
      </c>
      <c r="X79" t="s">
        <v>153</v>
      </c>
      <c r="Z79" s="189" t="str">
        <f t="shared" si="23"/>
        <v>38</v>
      </c>
      <c r="AA79" t="str">
        <f t="shared" si="24"/>
        <v>383</v>
      </c>
      <c r="AC79" t="s">
        <v>1390</v>
      </c>
      <c r="AD79" t="s">
        <v>1391</v>
      </c>
      <c r="AE79" t="s">
        <v>3935</v>
      </c>
      <c r="AF79" t="s">
        <v>3936</v>
      </c>
      <c r="AG79" t="s">
        <v>3949</v>
      </c>
      <c r="AH79" t="s">
        <v>3950</v>
      </c>
    </row>
    <row r="80" spans="1:34">
      <c r="A80" s="40" t="str">
        <f>IF(C80="","",VLOOKUP('OPĆI DIO'!$C$1,'OPĆI DIO'!$N$4:$W$137,10,FALSE))</f>
        <v>08006</v>
      </c>
      <c r="B80" s="40" t="str">
        <f>IF(C80="","",VLOOKUP('OPĆI DIO'!$C$1,'OPĆI DIO'!$N$4:$W$137,9,FALSE))</f>
        <v>Sveučilišta i veleučilišta u Republici Hrvatskoj</v>
      </c>
      <c r="C80" s="45">
        <v>11</v>
      </c>
      <c r="D80" s="40" t="str">
        <f t="shared" si="14"/>
        <v>Opći prihodi i primici</v>
      </c>
      <c r="E80" s="45">
        <v>3233</v>
      </c>
      <c r="F80" s="40" t="str">
        <f t="shared" si="15"/>
        <v>Usluge promidžbe i informiranja</v>
      </c>
      <c r="G80" s="294" t="s">
        <v>665</v>
      </c>
      <c r="H80" s="40" t="str">
        <f t="shared" si="16"/>
        <v>PROGRAMSKO FINANCIRANJE JAVNIH VISOKIH UČILIŠTA</v>
      </c>
      <c r="I80" s="40" t="str">
        <f t="shared" si="17"/>
        <v>0942</v>
      </c>
      <c r="J80" s="76">
        <v>2675</v>
      </c>
      <c r="K80" s="76">
        <v>2675</v>
      </c>
      <c r="L80" s="76">
        <v>2675</v>
      </c>
      <c r="M80" s="44"/>
      <c r="N80" t="str">
        <f>IF(C80="","",'OPĆI DIO'!$C$1)</f>
        <v>1837 SVEUČILIŠTE U ZAGREBU - GRAĐEVINSKI FAKULTET</v>
      </c>
      <c r="O80" t="str">
        <f t="shared" si="18"/>
        <v>323</v>
      </c>
      <c r="P80" t="str">
        <f t="shared" si="19"/>
        <v>32</v>
      </c>
      <c r="Q80" t="str">
        <f t="shared" si="20"/>
        <v>11</v>
      </c>
      <c r="R80" t="str">
        <f t="shared" si="21"/>
        <v>94</v>
      </c>
      <c r="S80" t="str">
        <f t="shared" si="22"/>
        <v>3</v>
      </c>
      <c r="W80">
        <v>3835</v>
      </c>
      <c r="X80" t="s">
        <v>154</v>
      </c>
      <c r="Z80" s="189" t="str">
        <f t="shared" si="23"/>
        <v>38</v>
      </c>
      <c r="AA80" t="str">
        <f t="shared" si="24"/>
        <v>383</v>
      </c>
      <c r="AC80" t="s">
        <v>1390</v>
      </c>
      <c r="AD80" t="s">
        <v>1391</v>
      </c>
      <c r="AE80" t="s">
        <v>3921</v>
      </c>
      <c r="AF80" t="s">
        <v>3922</v>
      </c>
      <c r="AG80" t="s">
        <v>3947</v>
      </c>
      <c r="AH80" t="s">
        <v>3957</v>
      </c>
    </row>
    <row r="81" spans="1:34">
      <c r="A81" s="40" t="str">
        <f>IF(C81="","",VLOOKUP('OPĆI DIO'!$C$1,'OPĆI DIO'!$N$4:$W$137,10,FALSE))</f>
        <v>08006</v>
      </c>
      <c r="B81" s="40" t="str">
        <f>IF(C81="","",VLOOKUP('OPĆI DIO'!$C$1,'OPĆI DIO'!$N$4:$W$137,9,FALSE))</f>
        <v>Sveučilišta i veleučilišta u Republici Hrvatskoj</v>
      </c>
      <c r="C81" s="45">
        <v>11</v>
      </c>
      <c r="D81" s="40" t="str">
        <f t="shared" si="14"/>
        <v>Opći prihodi i primici</v>
      </c>
      <c r="E81" s="45">
        <v>3234</v>
      </c>
      <c r="F81" s="40" t="str">
        <f t="shared" si="15"/>
        <v>Komunalne usluge</v>
      </c>
      <c r="G81" s="294" t="s">
        <v>665</v>
      </c>
      <c r="H81" s="40" t="str">
        <f t="shared" si="16"/>
        <v>PROGRAMSKO FINANCIRANJE JAVNIH VISOKIH UČILIŠTA</v>
      </c>
      <c r="I81" s="40" t="str">
        <f t="shared" si="17"/>
        <v>0942</v>
      </c>
      <c r="J81" s="76">
        <v>64341</v>
      </c>
      <c r="K81" s="76">
        <v>64341</v>
      </c>
      <c r="L81" s="76">
        <v>64341</v>
      </c>
      <c r="M81" s="44"/>
      <c r="N81" t="str">
        <f>IF(C81="","",'OPĆI DIO'!$C$1)</f>
        <v>1837 SVEUČILIŠTE U ZAGREBU - GRAĐEVINSKI FAKULTET</v>
      </c>
      <c r="O81" t="str">
        <f t="shared" si="18"/>
        <v>323</v>
      </c>
      <c r="P81" t="str">
        <f t="shared" si="19"/>
        <v>32</v>
      </c>
      <c r="Q81" t="str">
        <f t="shared" si="20"/>
        <v>11</v>
      </c>
      <c r="R81" t="str">
        <f t="shared" si="21"/>
        <v>94</v>
      </c>
      <c r="S81" t="str">
        <f t="shared" si="22"/>
        <v>3</v>
      </c>
      <c r="W81">
        <v>3861</v>
      </c>
      <c r="X81" t="s">
        <v>653</v>
      </c>
      <c r="Z81" s="189" t="str">
        <f>LEFT(W81,2)</f>
        <v>38</v>
      </c>
      <c r="AA81" t="str">
        <f>LEFT(W81,3)</f>
        <v>386</v>
      </c>
      <c r="AC81" t="s">
        <v>1392</v>
      </c>
      <c r="AD81" t="s">
        <v>1393</v>
      </c>
      <c r="AE81" t="s">
        <v>3921</v>
      </c>
      <c r="AF81" t="s">
        <v>3922</v>
      </c>
      <c r="AG81" t="s">
        <v>3947</v>
      </c>
      <c r="AH81" t="s">
        <v>3955</v>
      </c>
    </row>
    <row r="82" spans="1:34">
      <c r="A82" s="40" t="str">
        <f>IF(C82="","",VLOOKUP('OPĆI DIO'!$C$1,'OPĆI DIO'!$N$4:$W$137,10,FALSE))</f>
        <v>08006</v>
      </c>
      <c r="B82" s="40" t="str">
        <f>IF(C82="","",VLOOKUP('OPĆI DIO'!$C$1,'OPĆI DIO'!$N$4:$W$137,9,FALSE))</f>
        <v>Sveučilišta i veleučilišta u Republici Hrvatskoj</v>
      </c>
      <c r="C82" s="45">
        <v>11</v>
      </c>
      <c r="D82" s="40" t="str">
        <f t="shared" si="14"/>
        <v>Opći prihodi i primici</v>
      </c>
      <c r="E82" s="45">
        <v>3235</v>
      </c>
      <c r="F82" s="40" t="str">
        <f t="shared" si="15"/>
        <v>Zakupnine i najamnine</v>
      </c>
      <c r="G82" s="294" t="s">
        <v>665</v>
      </c>
      <c r="H82" s="40" t="str">
        <f t="shared" si="16"/>
        <v>PROGRAMSKO FINANCIRANJE JAVNIH VISOKIH UČILIŠTA</v>
      </c>
      <c r="I82" s="40" t="str">
        <f t="shared" si="17"/>
        <v>0942</v>
      </c>
      <c r="J82" s="76">
        <v>25414</v>
      </c>
      <c r="K82" s="76">
        <v>25414</v>
      </c>
      <c r="L82" s="76">
        <v>25414</v>
      </c>
      <c r="M82" s="44"/>
      <c r="N82" t="str">
        <f>IF(C82="","",'OPĆI DIO'!$C$1)</f>
        <v>1837 SVEUČILIŠTE U ZAGREBU - GRAĐEVINSKI FAKULTET</v>
      </c>
      <c r="O82" t="str">
        <f t="shared" si="18"/>
        <v>323</v>
      </c>
      <c r="P82" t="str">
        <f t="shared" si="19"/>
        <v>32</v>
      </c>
      <c r="Q82" t="str">
        <f t="shared" si="20"/>
        <v>11</v>
      </c>
      <c r="R82" t="str">
        <f t="shared" si="21"/>
        <v>94</v>
      </c>
      <c r="S82" t="str">
        <f t="shared" si="22"/>
        <v>3</v>
      </c>
      <c r="W82">
        <v>3862</v>
      </c>
      <c r="X82" t="s">
        <v>654</v>
      </c>
      <c r="Z82" s="189" t="str">
        <f>LEFT(W82,2)</f>
        <v>38</v>
      </c>
      <c r="AA82" t="str">
        <f>LEFT(W82,3)</f>
        <v>386</v>
      </c>
      <c r="AC82" t="s">
        <v>1396</v>
      </c>
      <c r="AD82" t="s">
        <v>765</v>
      </c>
      <c r="AE82" t="s">
        <v>3935</v>
      </c>
      <c r="AF82" t="s">
        <v>3936</v>
      </c>
      <c r="AG82" t="s">
        <v>3947</v>
      </c>
      <c r="AH82" t="s">
        <v>3955</v>
      </c>
    </row>
    <row r="83" spans="1:34">
      <c r="A83" s="40" t="str">
        <f>IF(C83="","",VLOOKUP('OPĆI DIO'!$C$1,'OPĆI DIO'!$N$4:$W$137,10,FALSE))</f>
        <v>08006</v>
      </c>
      <c r="B83" s="40" t="str">
        <f>IF(C83="","",VLOOKUP('OPĆI DIO'!$C$1,'OPĆI DIO'!$N$4:$W$137,9,FALSE))</f>
        <v>Sveučilišta i veleučilišta u Republici Hrvatskoj</v>
      </c>
      <c r="C83" s="45">
        <v>11</v>
      </c>
      <c r="D83" s="40" t="str">
        <f t="shared" si="14"/>
        <v>Opći prihodi i primici</v>
      </c>
      <c r="E83" s="45">
        <v>3237</v>
      </c>
      <c r="F83" s="40" t="str">
        <f t="shared" si="15"/>
        <v>Intelektualne i osobne usluge</v>
      </c>
      <c r="G83" s="294" t="s">
        <v>665</v>
      </c>
      <c r="H83" s="40" t="str">
        <f t="shared" si="16"/>
        <v>PROGRAMSKO FINANCIRANJE JAVNIH VISOKIH UČILIŠTA</v>
      </c>
      <c r="I83" s="40" t="str">
        <f t="shared" si="17"/>
        <v>0942</v>
      </c>
      <c r="J83" s="76">
        <v>110163</v>
      </c>
      <c r="K83" s="76">
        <v>110163</v>
      </c>
      <c r="L83" s="76">
        <v>110163</v>
      </c>
      <c r="M83" s="44"/>
      <c r="N83" t="str">
        <f>IF(C83="","",'OPĆI DIO'!$C$1)</f>
        <v>1837 SVEUČILIŠTE U ZAGREBU - GRAĐEVINSKI FAKULTET</v>
      </c>
      <c r="O83" t="str">
        <f t="shared" si="18"/>
        <v>323</v>
      </c>
      <c r="P83" t="str">
        <f t="shared" si="19"/>
        <v>32</v>
      </c>
      <c r="Q83" t="str">
        <f t="shared" si="20"/>
        <v>11</v>
      </c>
      <c r="R83" t="str">
        <f t="shared" si="21"/>
        <v>94</v>
      </c>
      <c r="S83" t="str">
        <f t="shared" si="22"/>
        <v>3</v>
      </c>
      <c r="W83">
        <v>3863</v>
      </c>
      <c r="X83" t="s">
        <v>655</v>
      </c>
      <c r="Z83" s="189" t="str">
        <f>LEFT(W83,2)</f>
        <v>38</v>
      </c>
      <c r="AA83" t="str">
        <f>LEFT(W83,3)</f>
        <v>386</v>
      </c>
      <c r="AC83" t="s">
        <v>1396</v>
      </c>
      <c r="AD83" t="s">
        <v>765</v>
      </c>
      <c r="AE83" t="s">
        <v>3921</v>
      </c>
      <c r="AF83" t="s">
        <v>3922</v>
      </c>
      <c r="AG83" t="s">
        <v>3947</v>
      </c>
      <c r="AH83" t="s">
        <v>3955</v>
      </c>
    </row>
    <row r="84" spans="1:34">
      <c r="A84" s="40" t="str">
        <f>IF(C84="","",VLOOKUP('OPĆI DIO'!$C$1,'OPĆI DIO'!$N$4:$W$137,10,FALSE))</f>
        <v>08006</v>
      </c>
      <c r="B84" s="40" t="str">
        <f>IF(C84="","",VLOOKUP('OPĆI DIO'!$C$1,'OPĆI DIO'!$N$4:$W$137,9,FALSE))</f>
        <v>Sveučilišta i veleučilišta u Republici Hrvatskoj</v>
      </c>
      <c r="C84" s="45">
        <v>11</v>
      </c>
      <c r="D84" s="40" t="str">
        <f t="shared" si="14"/>
        <v>Opći prihodi i primici</v>
      </c>
      <c r="E84" s="45">
        <v>3238</v>
      </c>
      <c r="F84" s="40" t="str">
        <f t="shared" si="15"/>
        <v>Računalne usluge</v>
      </c>
      <c r="G84" s="294" t="s">
        <v>665</v>
      </c>
      <c r="H84" s="40" t="str">
        <f t="shared" si="16"/>
        <v>PROGRAMSKO FINANCIRANJE JAVNIH VISOKIH UČILIŠTA</v>
      </c>
      <c r="I84" s="40" t="str">
        <f t="shared" si="17"/>
        <v>0942</v>
      </c>
      <c r="J84" s="76">
        <v>4196</v>
      </c>
      <c r="K84" s="76">
        <v>4196</v>
      </c>
      <c r="L84" s="76">
        <v>4196</v>
      </c>
      <c r="M84" s="44"/>
      <c r="N84" t="str">
        <f>IF(C84="","",'OPĆI DIO'!$C$1)</f>
        <v>1837 SVEUČILIŠTE U ZAGREBU - GRAĐEVINSKI FAKULTET</v>
      </c>
      <c r="O84" t="str">
        <f t="shared" si="18"/>
        <v>323</v>
      </c>
      <c r="P84" t="str">
        <f t="shared" si="19"/>
        <v>32</v>
      </c>
      <c r="Q84" t="str">
        <f t="shared" si="20"/>
        <v>11</v>
      </c>
      <c r="R84" t="str">
        <f t="shared" si="21"/>
        <v>94</v>
      </c>
      <c r="S84" t="str">
        <f t="shared" si="22"/>
        <v>3</v>
      </c>
      <c r="W84">
        <v>4111</v>
      </c>
      <c r="X84" t="s">
        <v>155</v>
      </c>
      <c r="Z84" s="189" t="str">
        <f t="shared" ref="Z84:Z101" si="25">LEFT(W84,2)</f>
        <v>41</v>
      </c>
      <c r="AA84" t="str">
        <f t="shared" ref="AA84:AA118" si="26">LEFT(W84,3)</f>
        <v>411</v>
      </c>
      <c r="AC84" t="s">
        <v>1190</v>
      </c>
      <c r="AD84" t="s">
        <v>1191</v>
      </c>
      <c r="AE84" t="s">
        <v>3921</v>
      </c>
      <c r="AF84" t="s">
        <v>3922</v>
      </c>
      <c r="AG84" t="s">
        <v>3947</v>
      </c>
      <c r="AH84" t="s">
        <v>3955</v>
      </c>
    </row>
    <row r="85" spans="1:34">
      <c r="A85" s="40" t="str">
        <f>IF(C85="","",VLOOKUP('OPĆI DIO'!$C$1,'OPĆI DIO'!$N$4:$W$137,10,FALSE))</f>
        <v>08006</v>
      </c>
      <c r="B85" s="40" t="str">
        <f>IF(C85="","",VLOOKUP('OPĆI DIO'!$C$1,'OPĆI DIO'!$N$4:$W$137,9,FALSE))</f>
        <v>Sveučilišta i veleučilišta u Republici Hrvatskoj</v>
      </c>
      <c r="C85" s="45">
        <v>11</v>
      </c>
      <c r="D85" s="40" t="str">
        <f t="shared" si="14"/>
        <v>Opći prihodi i primici</v>
      </c>
      <c r="E85" s="45">
        <v>3239</v>
      </c>
      <c r="F85" s="40" t="str">
        <f t="shared" si="15"/>
        <v>Ostale usluge</v>
      </c>
      <c r="G85" s="294" t="s">
        <v>665</v>
      </c>
      <c r="H85" s="40" t="str">
        <f t="shared" si="16"/>
        <v>PROGRAMSKO FINANCIRANJE JAVNIH VISOKIH UČILIŠTA</v>
      </c>
      <c r="I85" s="40" t="str">
        <f t="shared" si="17"/>
        <v>0942</v>
      </c>
      <c r="J85" s="76">
        <v>38377</v>
      </c>
      <c r="K85" s="76">
        <v>38377</v>
      </c>
      <c r="L85" s="76">
        <v>38377</v>
      </c>
      <c r="M85" s="44"/>
      <c r="N85" t="str">
        <f>IF(C85="","",'OPĆI DIO'!$C$1)</f>
        <v>1837 SVEUČILIŠTE U ZAGREBU - GRAĐEVINSKI FAKULTET</v>
      </c>
      <c r="O85" t="str">
        <f t="shared" si="18"/>
        <v>323</v>
      </c>
      <c r="P85" t="str">
        <f t="shared" si="19"/>
        <v>32</v>
      </c>
      <c r="Q85" t="str">
        <f t="shared" si="20"/>
        <v>11</v>
      </c>
      <c r="R85" t="str">
        <f t="shared" si="21"/>
        <v>94</v>
      </c>
      <c r="S85" t="str">
        <f t="shared" si="22"/>
        <v>3</v>
      </c>
      <c r="W85">
        <v>4113</v>
      </c>
      <c r="X85" t="s">
        <v>189</v>
      </c>
      <c r="Z85" s="189" t="str">
        <f t="shared" si="25"/>
        <v>41</v>
      </c>
      <c r="AA85" t="str">
        <f t="shared" si="26"/>
        <v>411</v>
      </c>
      <c r="AC85" t="s">
        <v>4066</v>
      </c>
      <c r="AD85" t="s">
        <v>4067</v>
      </c>
      <c r="AE85" t="s">
        <v>3921</v>
      </c>
      <c r="AF85" t="s">
        <v>3922</v>
      </c>
      <c r="AG85" t="s">
        <v>3947</v>
      </c>
      <c r="AH85" t="s">
        <v>3955</v>
      </c>
    </row>
    <row r="86" spans="1:34">
      <c r="A86" s="40" t="str">
        <f>IF(C86="","",VLOOKUP('OPĆI DIO'!$C$1,'OPĆI DIO'!$N$4:$W$137,10,FALSE))</f>
        <v>08006</v>
      </c>
      <c r="B86" s="40" t="str">
        <f>IF(C86="","",VLOOKUP('OPĆI DIO'!$C$1,'OPĆI DIO'!$N$4:$W$137,9,FALSE))</f>
        <v>Sveučilišta i veleučilišta u Republici Hrvatskoj</v>
      </c>
      <c r="C86" s="45">
        <v>11</v>
      </c>
      <c r="D86" s="40" t="str">
        <f t="shared" si="14"/>
        <v>Opći prihodi i primici</v>
      </c>
      <c r="E86" s="45">
        <v>3241</v>
      </c>
      <c r="F86" s="40" t="str">
        <f t="shared" si="15"/>
        <v>Naknade troškova osobama izvan radnog odnosa</v>
      </c>
      <c r="G86" s="294" t="s">
        <v>665</v>
      </c>
      <c r="H86" s="40" t="str">
        <f t="shared" si="16"/>
        <v>PROGRAMSKO FINANCIRANJE JAVNIH VISOKIH UČILIŠTA</v>
      </c>
      <c r="I86" s="40" t="str">
        <f t="shared" si="17"/>
        <v>0942</v>
      </c>
      <c r="J86" s="76">
        <v>4896</v>
      </c>
      <c r="K86" s="76">
        <v>4896</v>
      </c>
      <c r="L86" s="76">
        <v>4896</v>
      </c>
      <c r="M86" s="44"/>
      <c r="N86" t="str">
        <f>IF(C86="","",'OPĆI DIO'!$C$1)</f>
        <v>1837 SVEUČILIŠTE U ZAGREBU - GRAĐEVINSKI FAKULTET</v>
      </c>
      <c r="O86" t="str">
        <f t="shared" si="18"/>
        <v>324</v>
      </c>
      <c r="P86" t="str">
        <f t="shared" si="19"/>
        <v>32</v>
      </c>
      <c r="Q86" t="str">
        <f t="shared" si="20"/>
        <v>11</v>
      </c>
      <c r="R86" t="str">
        <f t="shared" si="21"/>
        <v>94</v>
      </c>
      <c r="S86" t="str">
        <f t="shared" si="22"/>
        <v>3</v>
      </c>
      <c r="W86">
        <v>4122</v>
      </c>
      <c r="X86" t="s">
        <v>156</v>
      </c>
      <c r="Z86" s="189" t="str">
        <f t="shared" si="25"/>
        <v>41</v>
      </c>
      <c r="AA86" t="str">
        <f t="shared" si="26"/>
        <v>412</v>
      </c>
      <c r="AC86" t="s">
        <v>1526</v>
      </c>
      <c r="AD86" t="s">
        <v>1527</v>
      </c>
      <c r="AE86" t="s">
        <v>3921</v>
      </c>
      <c r="AF86" t="s">
        <v>3922</v>
      </c>
      <c r="AG86" t="s">
        <v>3947</v>
      </c>
      <c r="AH86" t="s">
        <v>3957</v>
      </c>
    </row>
    <row r="87" spans="1:34">
      <c r="A87" s="40" t="str">
        <f>IF(C87="","",VLOOKUP('OPĆI DIO'!$C$1,'OPĆI DIO'!$N$4:$W$137,10,FALSE))</f>
        <v>08006</v>
      </c>
      <c r="B87" s="40" t="str">
        <f>IF(C87="","",VLOOKUP('OPĆI DIO'!$C$1,'OPĆI DIO'!$N$4:$W$137,9,FALSE))</f>
        <v>Sveučilišta i veleučilišta u Republici Hrvatskoj</v>
      </c>
      <c r="C87" s="45">
        <v>11</v>
      </c>
      <c r="D87" s="40" t="str">
        <f t="shared" si="14"/>
        <v>Opći prihodi i primici</v>
      </c>
      <c r="E87" s="45">
        <v>3292</v>
      </c>
      <c r="F87" s="40" t="str">
        <f t="shared" si="15"/>
        <v>Premije osiguranja</v>
      </c>
      <c r="G87" s="294" t="s">
        <v>665</v>
      </c>
      <c r="H87" s="40" t="str">
        <f t="shared" si="16"/>
        <v>PROGRAMSKO FINANCIRANJE JAVNIH VISOKIH UČILIŠTA</v>
      </c>
      <c r="I87" s="40" t="str">
        <f t="shared" si="17"/>
        <v>0942</v>
      </c>
      <c r="J87" s="76">
        <v>9092</v>
      </c>
      <c r="K87" s="76">
        <v>9092</v>
      </c>
      <c r="L87" s="76">
        <v>9092</v>
      </c>
      <c r="M87" s="44"/>
      <c r="N87" t="str">
        <f>IF(C87="","",'OPĆI DIO'!$C$1)</f>
        <v>1837 SVEUČILIŠTE U ZAGREBU - GRAĐEVINSKI FAKULTET</v>
      </c>
      <c r="O87" t="str">
        <f t="shared" si="18"/>
        <v>329</v>
      </c>
      <c r="P87" t="str">
        <f t="shared" si="19"/>
        <v>32</v>
      </c>
      <c r="Q87" t="str">
        <f t="shared" si="20"/>
        <v>11</v>
      </c>
      <c r="R87" t="str">
        <f t="shared" si="21"/>
        <v>94</v>
      </c>
      <c r="S87" t="str">
        <f t="shared" si="22"/>
        <v>3</v>
      </c>
      <c r="W87">
        <v>4123</v>
      </c>
      <c r="X87" t="s">
        <v>127</v>
      </c>
      <c r="Z87" s="189" t="str">
        <f t="shared" si="25"/>
        <v>41</v>
      </c>
      <c r="AA87" t="str">
        <f t="shared" si="26"/>
        <v>412</v>
      </c>
      <c r="AC87" t="s">
        <v>1535</v>
      </c>
      <c r="AD87" t="s">
        <v>1536</v>
      </c>
      <c r="AE87" t="s">
        <v>3921</v>
      </c>
      <c r="AF87" t="s">
        <v>3922</v>
      </c>
      <c r="AG87" t="s">
        <v>3949</v>
      </c>
      <c r="AH87" t="s">
        <v>3950</v>
      </c>
    </row>
    <row r="88" spans="1:34">
      <c r="A88" s="40" t="str">
        <f>IF(C88="","",VLOOKUP('OPĆI DIO'!$C$1,'OPĆI DIO'!$N$4:$W$137,10,FALSE))</f>
        <v>08006</v>
      </c>
      <c r="B88" s="40" t="str">
        <f>IF(C88="","",VLOOKUP('OPĆI DIO'!$C$1,'OPĆI DIO'!$N$4:$W$137,9,FALSE))</f>
        <v>Sveučilišta i veleučilišta u Republici Hrvatskoj</v>
      </c>
      <c r="C88" s="45">
        <v>11</v>
      </c>
      <c r="D88" s="40" t="str">
        <f t="shared" si="14"/>
        <v>Opći prihodi i primici</v>
      </c>
      <c r="E88" s="45">
        <v>3293</v>
      </c>
      <c r="F88" s="40" t="str">
        <f t="shared" si="15"/>
        <v>Reprezentacija</v>
      </c>
      <c r="G88" s="294" t="s">
        <v>665</v>
      </c>
      <c r="H88" s="40" t="str">
        <f t="shared" si="16"/>
        <v>PROGRAMSKO FINANCIRANJE JAVNIH VISOKIH UČILIŠTA</v>
      </c>
      <c r="I88" s="40" t="str">
        <f t="shared" si="17"/>
        <v>0942</v>
      </c>
      <c r="J88" s="76">
        <v>134</v>
      </c>
      <c r="K88" s="76">
        <v>134</v>
      </c>
      <c r="L88" s="76">
        <v>134</v>
      </c>
      <c r="M88" s="44"/>
      <c r="N88" t="str">
        <f>IF(C88="","",'OPĆI DIO'!$C$1)</f>
        <v>1837 SVEUČILIŠTE U ZAGREBU - GRAĐEVINSKI FAKULTET</v>
      </c>
      <c r="O88" t="str">
        <f t="shared" si="18"/>
        <v>329</v>
      </c>
      <c r="P88" t="str">
        <f t="shared" si="19"/>
        <v>32</v>
      </c>
      <c r="Q88" t="str">
        <f t="shared" si="20"/>
        <v>11</v>
      </c>
      <c r="R88" t="str">
        <f t="shared" si="21"/>
        <v>94</v>
      </c>
      <c r="S88" t="str">
        <f t="shared" si="22"/>
        <v>3</v>
      </c>
      <c r="W88">
        <v>4124</v>
      </c>
      <c r="X88" t="s">
        <v>113</v>
      </c>
      <c r="Z88" s="189" t="str">
        <f t="shared" si="25"/>
        <v>41</v>
      </c>
      <c r="AA88" t="str">
        <f t="shared" si="26"/>
        <v>412</v>
      </c>
      <c r="AC88" t="s">
        <v>1553</v>
      </c>
      <c r="AD88" t="s">
        <v>1554</v>
      </c>
      <c r="AE88" t="s">
        <v>3921</v>
      </c>
      <c r="AF88" t="s">
        <v>3922</v>
      </c>
      <c r="AG88" t="s">
        <v>3947</v>
      </c>
      <c r="AH88" t="s">
        <v>3957</v>
      </c>
    </row>
    <row r="89" spans="1:34">
      <c r="A89" s="40" t="str">
        <f>IF(C89="","",VLOOKUP('OPĆI DIO'!$C$1,'OPĆI DIO'!$N$4:$W$137,10,FALSE))</f>
        <v>08006</v>
      </c>
      <c r="B89" s="40" t="str">
        <f>IF(C89="","",VLOOKUP('OPĆI DIO'!$C$1,'OPĆI DIO'!$N$4:$W$137,9,FALSE))</f>
        <v>Sveučilišta i veleučilišta u Republici Hrvatskoj</v>
      </c>
      <c r="C89" s="45">
        <v>11</v>
      </c>
      <c r="D89" s="40" t="str">
        <f t="shared" si="14"/>
        <v>Opći prihodi i primici</v>
      </c>
      <c r="E89" s="45">
        <v>4221</v>
      </c>
      <c r="F89" s="40" t="str">
        <f t="shared" si="15"/>
        <v>Uredska oprema i namještaj</v>
      </c>
      <c r="G89" s="294" t="s">
        <v>665</v>
      </c>
      <c r="H89" s="40" t="str">
        <f t="shared" si="16"/>
        <v>PROGRAMSKO FINANCIRANJE JAVNIH VISOKIH UČILIŠTA</v>
      </c>
      <c r="I89" s="40" t="str">
        <f t="shared" si="17"/>
        <v>0942</v>
      </c>
      <c r="J89" s="76">
        <v>20981</v>
      </c>
      <c r="K89" s="76">
        <v>20981</v>
      </c>
      <c r="L89" s="76">
        <v>20981</v>
      </c>
      <c r="M89" s="44"/>
      <c r="N89" t="str">
        <f>IF(C89="","",'OPĆI DIO'!$C$1)</f>
        <v>1837 SVEUČILIŠTE U ZAGREBU - GRAĐEVINSKI FAKULTET</v>
      </c>
      <c r="O89" t="str">
        <f t="shared" si="18"/>
        <v>422</v>
      </c>
      <c r="P89" t="str">
        <f t="shared" si="19"/>
        <v>42</v>
      </c>
      <c r="Q89" t="str">
        <f t="shared" si="20"/>
        <v>11</v>
      </c>
      <c r="R89" t="str">
        <f t="shared" si="21"/>
        <v>94</v>
      </c>
      <c r="S89" t="str">
        <f t="shared" si="22"/>
        <v>4</v>
      </c>
      <c r="W89">
        <v>4126</v>
      </c>
      <c r="X89" t="s">
        <v>157</v>
      </c>
      <c r="Z89" s="189" t="str">
        <f t="shared" si="25"/>
        <v>41</v>
      </c>
      <c r="AA89" t="str">
        <f t="shared" si="26"/>
        <v>412</v>
      </c>
      <c r="AC89" t="s">
        <v>1557</v>
      </c>
      <c r="AD89" t="s">
        <v>1558</v>
      </c>
      <c r="AE89" t="s">
        <v>3921</v>
      </c>
      <c r="AF89" t="s">
        <v>3922</v>
      </c>
      <c r="AG89" t="s">
        <v>3947</v>
      </c>
      <c r="AH89" t="s">
        <v>3957</v>
      </c>
    </row>
    <row r="90" spans="1:34">
      <c r="A90" s="40" t="str">
        <f>IF(C90="","",VLOOKUP('OPĆI DIO'!$C$1,'OPĆI DIO'!$N$4:$W$137,10,FALSE))</f>
        <v>08006</v>
      </c>
      <c r="B90" s="40" t="str">
        <f>IF(C90="","",VLOOKUP('OPĆI DIO'!$C$1,'OPĆI DIO'!$N$4:$W$137,9,FALSE))</f>
        <v>Sveučilišta i veleučilišta u Republici Hrvatskoj</v>
      </c>
      <c r="C90" s="45">
        <v>11</v>
      </c>
      <c r="D90" s="40" t="str">
        <f t="shared" si="14"/>
        <v>Opći prihodi i primici</v>
      </c>
      <c r="E90" s="45">
        <v>4224</v>
      </c>
      <c r="F90" s="40" t="str">
        <f t="shared" si="15"/>
        <v>Medicinska i laboratorijska oprema</v>
      </c>
      <c r="G90" s="294" t="s">
        <v>665</v>
      </c>
      <c r="H90" s="40" t="str">
        <f t="shared" si="16"/>
        <v>PROGRAMSKO FINANCIRANJE JAVNIH VISOKIH UČILIŠTA</v>
      </c>
      <c r="I90" s="40" t="str">
        <f t="shared" si="17"/>
        <v>0942</v>
      </c>
      <c r="J90" s="76">
        <v>21248</v>
      </c>
      <c r="K90" s="76">
        <v>21248</v>
      </c>
      <c r="L90" s="76">
        <v>21248</v>
      </c>
      <c r="M90" s="44"/>
      <c r="N90" t="str">
        <f>IF(C90="","",'OPĆI DIO'!$C$1)</f>
        <v>1837 SVEUČILIŠTE U ZAGREBU - GRAĐEVINSKI FAKULTET</v>
      </c>
      <c r="O90" t="str">
        <f t="shared" si="18"/>
        <v>422</v>
      </c>
      <c r="P90" t="str">
        <f t="shared" si="19"/>
        <v>42</v>
      </c>
      <c r="Q90" t="str">
        <f t="shared" si="20"/>
        <v>11</v>
      </c>
      <c r="R90" t="str">
        <f t="shared" si="21"/>
        <v>94</v>
      </c>
      <c r="S90" t="str">
        <f t="shared" si="22"/>
        <v>4</v>
      </c>
      <c r="W90">
        <v>4211</v>
      </c>
      <c r="X90" t="s">
        <v>171</v>
      </c>
      <c r="Z90" s="189" t="str">
        <f t="shared" si="25"/>
        <v>42</v>
      </c>
      <c r="AA90" t="str">
        <f t="shared" si="26"/>
        <v>421</v>
      </c>
      <c r="AC90" t="s">
        <v>1560</v>
      </c>
      <c r="AD90" t="s">
        <v>2293</v>
      </c>
      <c r="AE90" t="s">
        <v>3921</v>
      </c>
      <c r="AF90" t="s">
        <v>3922</v>
      </c>
      <c r="AG90" t="s">
        <v>3947</v>
      </c>
      <c r="AH90" t="s">
        <v>3957</v>
      </c>
    </row>
    <row r="91" spans="1:34">
      <c r="A91" s="40" t="str">
        <f>IF(C91="","",VLOOKUP('OPĆI DIO'!$C$1,'OPĆI DIO'!$N$4:$W$137,10,FALSE))</f>
        <v>08006</v>
      </c>
      <c r="B91" s="40" t="str">
        <f>IF(C91="","",VLOOKUP('OPĆI DIO'!$C$1,'OPĆI DIO'!$N$4:$W$137,9,FALSE))</f>
        <v>Sveučilišta i veleučilišta u Republici Hrvatskoj</v>
      </c>
      <c r="C91" s="45">
        <v>11</v>
      </c>
      <c r="D91" s="40" t="str">
        <f t="shared" si="14"/>
        <v>Opći prihodi i primici</v>
      </c>
      <c r="E91" s="45">
        <v>4227</v>
      </c>
      <c r="F91" s="40" t="str">
        <f t="shared" si="15"/>
        <v>Uređaji, strojevi i oprema za ostale namjene</v>
      </c>
      <c r="G91" s="294" t="s">
        <v>665</v>
      </c>
      <c r="H91" s="40" t="str">
        <f t="shared" si="16"/>
        <v>PROGRAMSKO FINANCIRANJE JAVNIH VISOKIH UČILIŠTA</v>
      </c>
      <c r="I91" s="40" t="str">
        <f t="shared" si="17"/>
        <v>0942</v>
      </c>
      <c r="J91" s="76">
        <v>6994</v>
      </c>
      <c r="K91" s="76">
        <v>6994</v>
      </c>
      <c r="L91" s="76">
        <v>6994</v>
      </c>
      <c r="M91" s="44"/>
      <c r="N91" t="str">
        <f>IF(C91="","",'OPĆI DIO'!$C$1)</f>
        <v>1837 SVEUČILIŠTE U ZAGREBU - GRAĐEVINSKI FAKULTET</v>
      </c>
      <c r="O91" t="str">
        <f t="shared" si="18"/>
        <v>422</v>
      </c>
      <c r="P91" t="str">
        <f t="shared" si="19"/>
        <v>42</v>
      </c>
      <c r="Q91" t="str">
        <f t="shared" si="20"/>
        <v>11</v>
      </c>
      <c r="R91" t="str">
        <f t="shared" si="21"/>
        <v>94</v>
      </c>
      <c r="S91" t="str">
        <f t="shared" si="22"/>
        <v>4</v>
      </c>
      <c r="W91">
        <v>4212</v>
      </c>
      <c r="X91" t="s">
        <v>59</v>
      </c>
      <c r="Z91" s="189" t="str">
        <f t="shared" si="25"/>
        <v>42</v>
      </c>
      <c r="AA91" t="str">
        <f t="shared" si="26"/>
        <v>421</v>
      </c>
      <c r="AC91" t="s">
        <v>1397</v>
      </c>
      <c r="AD91" t="s">
        <v>1398</v>
      </c>
      <c r="AE91" t="s">
        <v>3935</v>
      </c>
      <c r="AF91" t="s">
        <v>3936</v>
      </c>
      <c r="AG91" t="s">
        <v>3949</v>
      </c>
      <c r="AH91" t="s">
        <v>3950</v>
      </c>
    </row>
    <row r="92" spans="1:34">
      <c r="A92" s="40" t="str">
        <f>IF(C92="","",VLOOKUP('OPĆI DIO'!$C$1,'OPĆI DIO'!$N$4:$W$137,10,FALSE))</f>
        <v>08006</v>
      </c>
      <c r="B92" s="40" t="str">
        <f>IF(C92="","",VLOOKUP('OPĆI DIO'!$C$1,'OPĆI DIO'!$N$4:$W$137,9,FALSE))</f>
        <v>Sveučilišta i veleučilišta u Republici Hrvatskoj</v>
      </c>
      <c r="C92" s="45">
        <v>11</v>
      </c>
      <c r="D92" s="40" t="str">
        <f t="shared" si="14"/>
        <v>Opći prihodi i primici</v>
      </c>
      <c r="E92" s="45">
        <v>4263</v>
      </c>
      <c r="F92" s="40" t="str">
        <f t="shared" si="15"/>
        <v>Umjetnička, literarna i znanstvena djela</v>
      </c>
      <c r="G92" s="294" t="s">
        <v>665</v>
      </c>
      <c r="H92" s="40" t="str">
        <f t="shared" si="16"/>
        <v>PROGRAMSKO FINANCIRANJE JAVNIH VISOKIH UČILIŠTA</v>
      </c>
      <c r="I92" s="40" t="str">
        <f t="shared" si="17"/>
        <v>0942</v>
      </c>
      <c r="J92" s="76">
        <v>1399</v>
      </c>
      <c r="K92" s="76">
        <v>1399</v>
      </c>
      <c r="L92" s="76">
        <v>1399</v>
      </c>
      <c r="M92" s="44"/>
      <c r="N92" t="str">
        <f>IF(C92="","",'OPĆI DIO'!$C$1)</f>
        <v>1837 SVEUČILIŠTE U ZAGREBU - GRAĐEVINSKI FAKULTET</v>
      </c>
      <c r="O92" t="str">
        <f t="shared" si="18"/>
        <v>426</v>
      </c>
      <c r="P92" t="str">
        <f t="shared" si="19"/>
        <v>42</v>
      </c>
      <c r="Q92" t="str">
        <f t="shared" si="20"/>
        <v>11</v>
      </c>
      <c r="R92" t="str">
        <f t="shared" si="21"/>
        <v>94</v>
      </c>
      <c r="S92" t="str">
        <f t="shared" si="22"/>
        <v>4</v>
      </c>
      <c r="W92">
        <v>4213</v>
      </c>
      <c r="X92" t="s">
        <v>158</v>
      </c>
      <c r="Z92" s="189" t="str">
        <f t="shared" si="25"/>
        <v>42</v>
      </c>
      <c r="AA92" t="str">
        <f t="shared" si="26"/>
        <v>421</v>
      </c>
      <c r="AC92" t="s">
        <v>1397</v>
      </c>
      <c r="AD92" t="s">
        <v>1398</v>
      </c>
      <c r="AE92" t="s">
        <v>3937</v>
      </c>
      <c r="AF92" t="s">
        <v>3938</v>
      </c>
      <c r="AG92" t="s">
        <v>3949</v>
      </c>
      <c r="AH92" t="s">
        <v>3950</v>
      </c>
    </row>
    <row r="93" spans="1:34">
      <c r="A93" s="40" t="str">
        <f>IF(C93="","",VLOOKUP('OPĆI DIO'!$C$1,'OPĆI DIO'!$N$4:$W$137,10,FALSE))</f>
        <v>08006</v>
      </c>
      <c r="B93" s="40" t="str">
        <f>IF(C93="","",VLOOKUP('OPĆI DIO'!$C$1,'OPĆI DIO'!$N$4:$W$137,9,FALSE))</f>
        <v>Sveučilišta i veleučilišta u Republici Hrvatskoj</v>
      </c>
      <c r="C93" s="45">
        <v>11</v>
      </c>
      <c r="D93" s="40" t="str">
        <f t="shared" si="14"/>
        <v>Opći prihodi i primici</v>
      </c>
      <c r="E93" s="45">
        <v>3211</v>
      </c>
      <c r="F93" s="40" t="str">
        <f t="shared" si="15"/>
        <v>Službena putovanja</v>
      </c>
      <c r="G93" s="294" t="s">
        <v>1475</v>
      </c>
      <c r="H93" s="40" t="str">
        <f t="shared" si="16"/>
        <v>HPC - PROJEKT ISTRAŽIVANJA NA PODRUČJU POTRESNOG INŽENJERSTVA</v>
      </c>
      <c r="I93" s="40" t="str">
        <f t="shared" si="17"/>
        <v>0942</v>
      </c>
      <c r="J93" s="76">
        <v>26545</v>
      </c>
      <c r="K93" s="76">
        <v>26545</v>
      </c>
      <c r="L93" s="76">
        <v>26545</v>
      </c>
      <c r="M93" s="44"/>
      <c r="N93" t="str">
        <f>IF(C93="","",'OPĆI DIO'!$C$1)</f>
        <v>1837 SVEUČILIŠTE U ZAGREBU - GRAĐEVINSKI FAKULTET</v>
      </c>
      <c r="O93" t="str">
        <f t="shared" si="18"/>
        <v>321</v>
      </c>
      <c r="P93" t="str">
        <f t="shared" si="19"/>
        <v>32</v>
      </c>
      <c r="Q93" t="str">
        <f t="shared" si="20"/>
        <v>11</v>
      </c>
      <c r="R93" t="str">
        <f t="shared" si="21"/>
        <v>94</v>
      </c>
      <c r="S93" t="str">
        <f t="shared" si="22"/>
        <v>3</v>
      </c>
      <c r="W93">
        <v>4214</v>
      </c>
      <c r="X93" t="s">
        <v>159</v>
      </c>
      <c r="Z93" s="189" t="str">
        <f t="shared" si="25"/>
        <v>42</v>
      </c>
      <c r="AA93" t="str">
        <f t="shared" si="26"/>
        <v>421</v>
      </c>
      <c r="AC93" t="s">
        <v>1401</v>
      </c>
      <c r="AD93" t="s">
        <v>1402</v>
      </c>
      <c r="AE93" t="s">
        <v>3937</v>
      </c>
      <c r="AF93" t="s">
        <v>3938</v>
      </c>
      <c r="AG93" t="s">
        <v>3949</v>
      </c>
      <c r="AH93" t="s">
        <v>3950</v>
      </c>
    </row>
    <row r="94" spans="1:34">
      <c r="A94" s="40" t="str">
        <f>IF(C94="","",VLOOKUP('OPĆI DIO'!$C$1,'OPĆI DIO'!$N$4:$W$137,10,FALSE))</f>
        <v>08006</v>
      </c>
      <c r="B94" s="40" t="str">
        <f>IF(C94="","",VLOOKUP('OPĆI DIO'!$C$1,'OPĆI DIO'!$N$4:$W$137,9,FALSE))</f>
        <v>Sveučilišta i veleučilišta u Republici Hrvatskoj</v>
      </c>
      <c r="C94" s="45">
        <v>11</v>
      </c>
      <c r="D94" s="40" t="str">
        <f t="shared" si="14"/>
        <v>Opći prihodi i primici</v>
      </c>
      <c r="E94" s="45">
        <v>3213</v>
      </c>
      <c r="F94" s="40" t="str">
        <f t="shared" si="15"/>
        <v>Stručno usavršavanje zaposlenika</v>
      </c>
      <c r="G94" s="294" t="s">
        <v>1475</v>
      </c>
      <c r="H94" s="40" t="str">
        <f t="shared" si="16"/>
        <v>HPC - PROJEKT ISTRAŽIVANJA NA PODRUČJU POTRESNOG INŽENJERSTVA</v>
      </c>
      <c r="I94" s="40" t="str">
        <f t="shared" si="17"/>
        <v>0942</v>
      </c>
      <c r="J94" s="76">
        <v>6636</v>
      </c>
      <c r="K94" s="76">
        <v>6636</v>
      </c>
      <c r="L94" s="76">
        <v>6636</v>
      </c>
      <c r="M94" s="44"/>
      <c r="N94" t="str">
        <f>IF(C94="","",'OPĆI DIO'!$C$1)</f>
        <v>1837 SVEUČILIŠTE U ZAGREBU - GRAĐEVINSKI FAKULTET</v>
      </c>
      <c r="O94" t="str">
        <f t="shared" si="18"/>
        <v>321</v>
      </c>
      <c r="P94" t="str">
        <f t="shared" si="19"/>
        <v>32</v>
      </c>
      <c r="Q94" t="str">
        <f t="shared" si="20"/>
        <v>11</v>
      </c>
      <c r="R94" t="str">
        <f t="shared" si="21"/>
        <v>94</v>
      </c>
      <c r="S94" t="str">
        <f t="shared" si="22"/>
        <v>3</v>
      </c>
      <c r="W94">
        <v>4221</v>
      </c>
      <c r="X94" t="s">
        <v>94</v>
      </c>
      <c r="Z94" s="189" t="str">
        <f t="shared" si="25"/>
        <v>42</v>
      </c>
      <c r="AA94" t="str">
        <f t="shared" si="26"/>
        <v>422</v>
      </c>
      <c r="AC94" t="s">
        <v>1403</v>
      </c>
      <c r="AD94" t="s">
        <v>765</v>
      </c>
      <c r="AE94" t="s">
        <v>3935</v>
      </c>
      <c r="AF94" t="s">
        <v>3936</v>
      </c>
      <c r="AG94" t="s">
        <v>3947</v>
      </c>
      <c r="AH94" t="s">
        <v>3957</v>
      </c>
    </row>
    <row r="95" spans="1:34">
      <c r="A95" s="40" t="str">
        <f>IF(C95="","",VLOOKUP('OPĆI DIO'!$C$1,'OPĆI DIO'!$N$4:$W$137,10,FALSE))</f>
        <v>08006</v>
      </c>
      <c r="B95" s="40" t="str">
        <f>IF(C95="","",VLOOKUP('OPĆI DIO'!$C$1,'OPĆI DIO'!$N$4:$W$137,9,FALSE))</f>
        <v>Sveučilišta i veleučilišta u Republici Hrvatskoj</v>
      </c>
      <c r="C95" s="45">
        <v>11</v>
      </c>
      <c r="D95" s="40" t="str">
        <f t="shared" si="14"/>
        <v>Opći prihodi i primici</v>
      </c>
      <c r="E95" s="45">
        <v>3224</v>
      </c>
      <c r="F95" s="40" t="str">
        <f t="shared" si="15"/>
        <v>Materijal i dijelovi za tekuće i investicijsko održavanje</v>
      </c>
      <c r="G95" s="294" t="s">
        <v>1475</v>
      </c>
      <c r="H95" s="40" t="str">
        <f t="shared" si="16"/>
        <v>HPC - PROJEKT ISTRAŽIVANJA NA PODRUČJU POTRESNOG INŽENJERSTVA</v>
      </c>
      <c r="I95" s="40" t="str">
        <f t="shared" si="17"/>
        <v>0942</v>
      </c>
      <c r="J95" s="76">
        <v>6636</v>
      </c>
      <c r="K95" s="76">
        <v>6636</v>
      </c>
      <c r="L95" s="76">
        <v>6636</v>
      </c>
      <c r="M95" s="44"/>
      <c r="N95" t="str">
        <f>IF(C95="","",'OPĆI DIO'!$C$1)</f>
        <v>1837 SVEUČILIŠTE U ZAGREBU - GRAĐEVINSKI FAKULTET</v>
      </c>
      <c r="O95" t="str">
        <f t="shared" si="18"/>
        <v>322</v>
      </c>
      <c r="P95" t="str">
        <f t="shared" si="19"/>
        <v>32</v>
      </c>
      <c r="Q95" t="str">
        <f t="shared" si="20"/>
        <v>11</v>
      </c>
      <c r="R95" t="str">
        <f t="shared" si="21"/>
        <v>94</v>
      </c>
      <c r="S95" t="str">
        <f t="shared" si="22"/>
        <v>3</v>
      </c>
      <c r="W95">
        <v>4222</v>
      </c>
      <c r="X95" t="s">
        <v>105</v>
      </c>
      <c r="Z95" s="189" t="str">
        <f t="shared" si="25"/>
        <v>42</v>
      </c>
      <c r="AA95" t="str">
        <f t="shared" si="26"/>
        <v>422</v>
      </c>
      <c r="AC95" t="s">
        <v>1192</v>
      </c>
      <c r="AD95" t="s">
        <v>939</v>
      </c>
      <c r="AE95" t="s">
        <v>3937</v>
      </c>
      <c r="AF95" t="s">
        <v>3938</v>
      </c>
      <c r="AG95" t="s">
        <v>3947</v>
      </c>
      <c r="AH95" t="s">
        <v>3957</v>
      </c>
    </row>
    <row r="96" spans="1:34">
      <c r="A96" s="40" t="str">
        <f>IF(C96="","",VLOOKUP('OPĆI DIO'!$C$1,'OPĆI DIO'!$N$4:$W$137,10,FALSE))</f>
        <v>08006</v>
      </c>
      <c r="B96" s="40" t="str">
        <f>IF(C96="","",VLOOKUP('OPĆI DIO'!$C$1,'OPĆI DIO'!$N$4:$W$137,9,FALSE))</f>
        <v>Sveučilišta i veleučilišta u Republici Hrvatskoj</v>
      </c>
      <c r="C96" s="45">
        <v>11</v>
      </c>
      <c r="D96" s="40" t="str">
        <f t="shared" si="14"/>
        <v>Opći prihodi i primici</v>
      </c>
      <c r="E96" s="45">
        <v>3231</v>
      </c>
      <c r="F96" s="40" t="str">
        <f t="shared" si="15"/>
        <v>Usluge telefona, pošte i prijevoza</v>
      </c>
      <c r="G96" s="294" t="s">
        <v>1475</v>
      </c>
      <c r="H96" s="40" t="str">
        <f t="shared" si="16"/>
        <v>HPC - PROJEKT ISTRAŽIVANJA NA PODRUČJU POTRESNOG INŽENJERSTVA</v>
      </c>
      <c r="I96" s="40" t="str">
        <f t="shared" si="17"/>
        <v>0942</v>
      </c>
      <c r="J96" s="76">
        <v>3982</v>
      </c>
      <c r="K96" s="76">
        <v>3982</v>
      </c>
      <c r="L96" s="76">
        <v>3982</v>
      </c>
      <c r="M96" s="44"/>
      <c r="N96" t="str">
        <f>IF(C96="","",'OPĆI DIO'!$C$1)</f>
        <v>1837 SVEUČILIŠTE U ZAGREBU - GRAĐEVINSKI FAKULTET</v>
      </c>
      <c r="O96" t="str">
        <f t="shared" si="18"/>
        <v>323</v>
      </c>
      <c r="P96" t="str">
        <f t="shared" si="19"/>
        <v>32</v>
      </c>
      <c r="Q96" t="str">
        <f t="shared" si="20"/>
        <v>11</v>
      </c>
      <c r="R96" t="str">
        <f t="shared" si="21"/>
        <v>94</v>
      </c>
      <c r="S96" t="str">
        <f t="shared" si="22"/>
        <v>3</v>
      </c>
      <c r="W96">
        <v>4223</v>
      </c>
      <c r="X96" t="s">
        <v>118</v>
      </c>
      <c r="Z96" s="189" t="str">
        <f t="shared" si="25"/>
        <v>42</v>
      </c>
      <c r="AA96" t="str">
        <f t="shared" si="26"/>
        <v>422</v>
      </c>
      <c r="AC96" t="s">
        <v>1404</v>
      </c>
      <c r="AD96" t="s">
        <v>1405</v>
      </c>
      <c r="AE96" t="s">
        <v>3937</v>
      </c>
      <c r="AF96" t="s">
        <v>3938</v>
      </c>
      <c r="AG96" t="s">
        <v>3947</v>
      </c>
      <c r="AH96" t="s">
        <v>3957</v>
      </c>
    </row>
    <row r="97" spans="1:34">
      <c r="A97" s="40" t="str">
        <f>IF(C97="","",VLOOKUP('OPĆI DIO'!$C$1,'OPĆI DIO'!$N$4:$W$137,10,FALSE))</f>
        <v>08006</v>
      </c>
      <c r="B97" s="40" t="str">
        <f>IF(C97="","",VLOOKUP('OPĆI DIO'!$C$1,'OPĆI DIO'!$N$4:$W$137,9,FALSE))</f>
        <v>Sveučilišta i veleučilišta u Republici Hrvatskoj</v>
      </c>
      <c r="C97" s="45">
        <v>11</v>
      </c>
      <c r="D97" s="40" t="str">
        <f t="shared" si="14"/>
        <v>Opći prihodi i primici</v>
      </c>
      <c r="E97" s="45">
        <v>3233</v>
      </c>
      <c r="F97" s="40" t="str">
        <f t="shared" si="15"/>
        <v>Usluge promidžbe i informiranja</v>
      </c>
      <c r="G97" s="294" t="s">
        <v>1475</v>
      </c>
      <c r="H97" s="40" t="str">
        <f t="shared" si="16"/>
        <v>HPC - PROJEKT ISTRAŽIVANJA NA PODRUČJU POTRESNOG INŽENJERSTVA</v>
      </c>
      <c r="I97" s="40" t="str">
        <f t="shared" si="17"/>
        <v>0942</v>
      </c>
      <c r="J97" s="76">
        <v>3318</v>
      </c>
      <c r="K97" s="76">
        <v>3318</v>
      </c>
      <c r="L97" s="76">
        <v>3318</v>
      </c>
      <c r="M97" s="44"/>
      <c r="N97" t="str">
        <f>IF(C97="","",'OPĆI DIO'!$C$1)</f>
        <v>1837 SVEUČILIŠTE U ZAGREBU - GRAĐEVINSKI FAKULTET</v>
      </c>
      <c r="O97" t="str">
        <f t="shared" si="18"/>
        <v>323</v>
      </c>
      <c r="P97" t="str">
        <f t="shared" si="19"/>
        <v>32</v>
      </c>
      <c r="Q97" t="str">
        <f t="shared" si="20"/>
        <v>11</v>
      </c>
      <c r="R97" t="str">
        <f t="shared" si="21"/>
        <v>94</v>
      </c>
      <c r="S97" t="str">
        <f t="shared" si="22"/>
        <v>3</v>
      </c>
      <c r="W97">
        <v>4224</v>
      </c>
      <c r="X97" t="s">
        <v>111</v>
      </c>
      <c r="Z97" s="189" t="str">
        <f t="shared" si="25"/>
        <v>42</v>
      </c>
      <c r="AA97" t="str">
        <f t="shared" si="26"/>
        <v>422</v>
      </c>
      <c r="AC97" t="s">
        <v>1193</v>
      </c>
      <c r="AD97" t="s">
        <v>1194</v>
      </c>
      <c r="AE97" t="s">
        <v>3937</v>
      </c>
      <c r="AF97" t="s">
        <v>3938</v>
      </c>
      <c r="AG97" t="s">
        <v>3947</v>
      </c>
      <c r="AH97" t="s">
        <v>3957</v>
      </c>
    </row>
    <row r="98" spans="1:34">
      <c r="A98" s="40" t="str">
        <f>IF(C98="","",VLOOKUP('OPĆI DIO'!$C$1,'OPĆI DIO'!$N$4:$W$137,10,FALSE))</f>
        <v>08006</v>
      </c>
      <c r="B98" s="40" t="str">
        <f>IF(C98="","",VLOOKUP('OPĆI DIO'!$C$1,'OPĆI DIO'!$N$4:$W$137,9,FALSE))</f>
        <v>Sveučilišta i veleučilišta u Republici Hrvatskoj</v>
      </c>
      <c r="C98" s="45">
        <v>11</v>
      </c>
      <c r="D98" s="40" t="str">
        <f t="shared" si="14"/>
        <v>Opći prihodi i primici</v>
      </c>
      <c r="E98" s="45">
        <v>3235</v>
      </c>
      <c r="F98" s="40" t="str">
        <f t="shared" si="15"/>
        <v>Zakupnine i najamnine</v>
      </c>
      <c r="G98" s="294" t="s">
        <v>1475</v>
      </c>
      <c r="H98" s="40" t="str">
        <f t="shared" si="16"/>
        <v>HPC - PROJEKT ISTRAŽIVANJA NA PODRUČJU POTRESNOG INŽENJERSTVA</v>
      </c>
      <c r="I98" s="40" t="str">
        <f t="shared" si="17"/>
        <v>0942</v>
      </c>
      <c r="J98" s="76">
        <v>2654</v>
      </c>
      <c r="K98" s="76">
        <v>2654</v>
      </c>
      <c r="L98" s="76">
        <v>2654</v>
      </c>
      <c r="M98" s="44"/>
      <c r="N98" t="str">
        <f>IF(C98="","",'OPĆI DIO'!$C$1)</f>
        <v>1837 SVEUČILIŠTE U ZAGREBU - GRAĐEVINSKI FAKULTET</v>
      </c>
      <c r="O98" t="str">
        <f t="shared" si="18"/>
        <v>323</v>
      </c>
      <c r="P98" t="str">
        <f t="shared" si="19"/>
        <v>32</v>
      </c>
      <c r="Q98" t="str">
        <f t="shared" si="20"/>
        <v>11</v>
      </c>
      <c r="R98" t="str">
        <f t="shared" si="21"/>
        <v>94</v>
      </c>
      <c r="S98" t="str">
        <f t="shared" si="22"/>
        <v>3</v>
      </c>
      <c r="W98">
        <v>4225</v>
      </c>
      <c r="X98" t="s">
        <v>115</v>
      </c>
      <c r="Z98" s="189" t="str">
        <f t="shared" si="25"/>
        <v>42</v>
      </c>
      <c r="AA98" t="str">
        <f t="shared" si="26"/>
        <v>422</v>
      </c>
      <c r="AC98" t="s">
        <v>1203</v>
      </c>
      <c r="AD98" t="s">
        <v>1204</v>
      </c>
      <c r="AE98" t="s">
        <v>3937</v>
      </c>
      <c r="AF98" t="s">
        <v>3938</v>
      </c>
      <c r="AG98" t="s">
        <v>3947</v>
      </c>
      <c r="AH98" t="s">
        <v>3957</v>
      </c>
    </row>
    <row r="99" spans="1:34">
      <c r="A99" s="40" t="str">
        <f>IF(C99="","",VLOOKUP('OPĆI DIO'!$C$1,'OPĆI DIO'!$N$4:$W$137,10,FALSE))</f>
        <v>08006</v>
      </c>
      <c r="B99" s="40" t="str">
        <f>IF(C99="","",VLOOKUP('OPĆI DIO'!$C$1,'OPĆI DIO'!$N$4:$W$137,9,FALSE))</f>
        <v>Sveučilišta i veleučilišta u Republici Hrvatskoj</v>
      </c>
      <c r="C99" s="45">
        <v>11</v>
      </c>
      <c r="D99" s="40" t="str">
        <f t="shared" si="14"/>
        <v>Opći prihodi i primici</v>
      </c>
      <c r="E99" s="45">
        <v>3237</v>
      </c>
      <c r="F99" s="40" t="str">
        <f t="shared" si="15"/>
        <v>Intelektualne i osobne usluge</v>
      </c>
      <c r="G99" s="294" t="s">
        <v>1475</v>
      </c>
      <c r="H99" s="40" t="str">
        <f t="shared" si="16"/>
        <v>HPC - PROJEKT ISTRAŽIVANJA NA PODRUČJU POTRESNOG INŽENJERSTVA</v>
      </c>
      <c r="I99" s="40" t="str">
        <f t="shared" si="17"/>
        <v>0942</v>
      </c>
      <c r="J99" s="76">
        <v>53089</v>
      </c>
      <c r="K99" s="76">
        <v>53089</v>
      </c>
      <c r="L99" s="76">
        <v>53089</v>
      </c>
      <c r="M99" s="44"/>
      <c r="N99" t="str">
        <f>IF(C99="","",'OPĆI DIO'!$C$1)</f>
        <v>1837 SVEUČILIŠTE U ZAGREBU - GRAĐEVINSKI FAKULTET</v>
      </c>
      <c r="O99" t="str">
        <f t="shared" si="18"/>
        <v>323</v>
      </c>
      <c r="P99" t="str">
        <f t="shared" si="19"/>
        <v>32</v>
      </c>
      <c r="Q99" t="str">
        <f t="shared" si="20"/>
        <v>11</v>
      </c>
      <c r="R99" t="str">
        <f t="shared" si="21"/>
        <v>94</v>
      </c>
      <c r="S99" t="str">
        <f t="shared" si="22"/>
        <v>3</v>
      </c>
      <c r="W99">
        <v>4226</v>
      </c>
      <c r="X99" t="s">
        <v>160</v>
      </c>
      <c r="Z99" s="189" t="str">
        <f t="shared" si="25"/>
        <v>42</v>
      </c>
      <c r="AA99" t="str">
        <f t="shared" si="26"/>
        <v>422</v>
      </c>
      <c r="AC99" t="s">
        <v>1528</v>
      </c>
      <c r="AD99" t="s">
        <v>1529</v>
      </c>
      <c r="AE99" t="s">
        <v>3937</v>
      </c>
      <c r="AF99" t="s">
        <v>3938</v>
      </c>
      <c r="AG99" t="s">
        <v>3947</v>
      </c>
      <c r="AH99" t="s">
        <v>3957</v>
      </c>
    </row>
    <row r="100" spans="1:34">
      <c r="A100" s="40" t="str">
        <f>IF(C100="","",VLOOKUP('OPĆI DIO'!$C$1,'OPĆI DIO'!$N$4:$W$137,10,FALSE))</f>
        <v>08006</v>
      </c>
      <c r="B100" s="40" t="str">
        <f>IF(C100="","",VLOOKUP('OPĆI DIO'!$C$1,'OPĆI DIO'!$N$4:$W$137,9,FALSE))</f>
        <v>Sveučilišta i veleučilišta u Republici Hrvatskoj</v>
      </c>
      <c r="C100" s="45">
        <v>11</v>
      </c>
      <c r="D100" s="40" t="str">
        <f t="shared" si="14"/>
        <v>Opći prihodi i primici</v>
      </c>
      <c r="E100" s="45">
        <v>3238</v>
      </c>
      <c r="F100" s="40" t="str">
        <f t="shared" si="15"/>
        <v>Računalne usluge</v>
      </c>
      <c r="G100" s="294" t="s">
        <v>1475</v>
      </c>
      <c r="H100" s="40" t="str">
        <f t="shared" si="16"/>
        <v>HPC - PROJEKT ISTRAŽIVANJA NA PODRUČJU POTRESNOG INŽENJERSTVA</v>
      </c>
      <c r="I100" s="40" t="str">
        <f t="shared" si="17"/>
        <v>0942</v>
      </c>
      <c r="J100" s="76">
        <v>192448</v>
      </c>
      <c r="K100" s="76">
        <v>192448</v>
      </c>
      <c r="L100" s="76">
        <v>192448</v>
      </c>
      <c r="M100" s="44"/>
      <c r="N100" t="str">
        <f>IF(C100="","",'OPĆI DIO'!$C$1)</f>
        <v>1837 SVEUČILIŠTE U ZAGREBU - GRAĐEVINSKI FAKULTET</v>
      </c>
      <c r="O100" t="str">
        <f t="shared" si="18"/>
        <v>323</v>
      </c>
      <c r="P100" t="str">
        <f t="shared" si="19"/>
        <v>32</v>
      </c>
      <c r="Q100" t="str">
        <f t="shared" si="20"/>
        <v>11</v>
      </c>
      <c r="R100" t="str">
        <f t="shared" si="21"/>
        <v>94</v>
      </c>
      <c r="S100" t="str">
        <f t="shared" si="22"/>
        <v>3</v>
      </c>
      <c r="W100">
        <v>4227</v>
      </c>
      <c r="X100" t="s">
        <v>128</v>
      </c>
      <c r="Z100" s="189" t="str">
        <f t="shared" si="25"/>
        <v>42</v>
      </c>
      <c r="AA100" t="str">
        <f t="shared" si="26"/>
        <v>422</v>
      </c>
      <c r="AC100" t="s">
        <v>1537</v>
      </c>
      <c r="AD100" t="s">
        <v>2284</v>
      </c>
      <c r="AE100" t="s">
        <v>3937</v>
      </c>
      <c r="AF100" t="s">
        <v>3938</v>
      </c>
      <c r="AG100" t="s">
        <v>3947</v>
      </c>
      <c r="AH100" t="s">
        <v>3957</v>
      </c>
    </row>
    <row r="101" spans="1:34">
      <c r="A101" s="40" t="str">
        <f>IF(C101="","",VLOOKUP('OPĆI DIO'!$C$1,'OPĆI DIO'!$N$4:$W$137,10,FALSE))</f>
        <v>08006</v>
      </c>
      <c r="B101" s="40" t="str">
        <f>IF(C101="","",VLOOKUP('OPĆI DIO'!$C$1,'OPĆI DIO'!$N$4:$W$137,9,FALSE))</f>
        <v>Sveučilišta i veleučilišta u Republici Hrvatskoj</v>
      </c>
      <c r="C101" s="45">
        <v>11</v>
      </c>
      <c r="D101" s="40" t="str">
        <f t="shared" si="14"/>
        <v>Opći prihodi i primici</v>
      </c>
      <c r="E101" s="45">
        <v>3241</v>
      </c>
      <c r="F101" s="40" t="str">
        <f t="shared" si="15"/>
        <v>Naknade troškova osobama izvan radnog odnosa</v>
      </c>
      <c r="G101" s="294" t="s">
        <v>1475</v>
      </c>
      <c r="H101" s="40" t="str">
        <f t="shared" si="16"/>
        <v>HPC - PROJEKT ISTRAŽIVANJA NA PODRUČJU POTRESNOG INŽENJERSTVA</v>
      </c>
      <c r="I101" s="40" t="str">
        <f t="shared" si="17"/>
        <v>0942</v>
      </c>
      <c r="J101" s="76">
        <v>13272</v>
      </c>
      <c r="K101" s="76">
        <v>13272</v>
      </c>
      <c r="L101" s="76">
        <v>13272</v>
      </c>
      <c r="M101" s="44"/>
      <c r="N101" t="str">
        <f>IF(C101="","",'OPĆI DIO'!$C$1)</f>
        <v>1837 SVEUČILIŠTE U ZAGREBU - GRAĐEVINSKI FAKULTET</v>
      </c>
      <c r="O101" t="str">
        <f t="shared" si="18"/>
        <v>324</v>
      </c>
      <c r="P101" t="str">
        <f t="shared" si="19"/>
        <v>32</v>
      </c>
      <c r="Q101" t="str">
        <f t="shared" si="20"/>
        <v>11</v>
      </c>
      <c r="R101" t="str">
        <f t="shared" si="21"/>
        <v>94</v>
      </c>
      <c r="S101" t="str">
        <f t="shared" si="22"/>
        <v>3</v>
      </c>
      <c r="W101">
        <v>4231</v>
      </c>
      <c r="X101" t="s">
        <v>161</v>
      </c>
      <c r="Z101" s="189" t="str">
        <f t="shared" si="25"/>
        <v>42</v>
      </c>
      <c r="AA101" t="str">
        <f t="shared" si="26"/>
        <v>423</v>
      </c>
      <c r="AC101" t="s">
        <v>2287</v>
      </c>
      <c r="AD101" t="s">
        <v>2288</v>
      </c>
      <c r="AE101" t="s">
        <v>3937</v>
      </c>
      <c r="AF101" t="s">
        <v>3938</v>
      </c>
      <c r="AG101" t="s">
        <v>3947</v>
      </c>
      <c r="AH101" t="s">
        <v>3957</v>
      </c>
    </row>
    <row r="102" spans="1:34">
      <c r="A102" s="40" t="str">
        <f>IF(C102="","",VLOOKUP('OPĆI DIO'!$C$1,'OPĆI DIO'!$N$4:$W$137,10,FALSE))</f>
        <v>08006</v>
      </c>
      <c r="B102" s="40" t="str">
        <f>IF(C102="","",VLOOKUP('OPĆI DIO'!$C$1,'OPĆI DIO'!$N$4:$W$137,9,FALSE))</f>
        <v>Sveučilišta i veleučilišta u Republici Hrvatskoj</v>
      </c>
      <c r="C102" s="45">
        <v>11</v>
      </c>
      <c r="D102" s="40" t="str">
        <f t="shared" si="14"/>
        <v>Opći prihodi i primici</v>
      </c>
      <c r="E102" s="45">
        <v>3293</v>
      </c>
      <c r="F102" s="40" t="str">
        <f t="shared" si="15"/>
        <v>Reprezentacija</v>
      </c>
      <c r="G102" s="294" t="s">
        <v>1475</v>
      </c>
      <c r="H102" s="40" t="str">
        <f t="shared" si="16"/>
        <v>HPC - PROJEKT ISTRAŽIVANJA NA PODRUČJU POTRESNOG INŽENJERSTVA</v>
      </c>
      <c r="I102" s="40" t="str">
        <f t="shared" si="17"/>
        <v>0942</v>
      </c>
      <c r="J102" s="76">
        <v>6636</v>
      </c>
      <c r="K102" s="76">
        <v>6636</v>
      </c>
      <c r="L102" s="76">
        <v>6636</v>
      </c>
      <c r="M102" s="44"/>
      <c r="N102" t="str">
        <f>IF(C102="","",'OPĆI DIO'!$C$1)</f>
        <v>1837 SVEUČILIŠTE U ZAGREBU - GRAĐEVINSKI FAKULTET</v>
      </c>
      <c r="O102" t="str">
        <f t="shared" si="18"/>
        <v>329</v>
      </c>
      <c r="P102" t="str">
        <f t="shared" si="19"/>
        <v>32</v>
      </c>
      <c r="Q102" t="str">
        <f t="shared" si="20"/>
        <v>11</v>
      </c>
      <c r="R102" t="str">
        <f t="shared" si="21"/>
        <v>94</v>
      </c>
      <c r="S102" t="str">
        <f t="shared" si="22"/>
        <v>3</v>
      </c>
      <c r="W102">
        <v>4233</v>
      </c>
      <c r="X102" t="s">
        <v>169</v>
      </c>
      <c r="Z102" s="189" t="str">
        <f t="shared" ref="Z102:Z129" si="27">LEFT(W102,2)</f>
        <v>42</v>
      </c>
      <c r="AA102" t="str">
        <f t="shared" si="26"/>
        <v>423</v>
      </c>
      <c r="AC102" t="s">
        <v>1547</v>
      </c>
      <c r="AD102" t="s">
        <v>1548</v>
      </c>
      <c r="AE102" t="s">
        <v>3937</v>
      </c>
      <c r="AF102" t="s">
        <v>3938</v>
      </c>
      <c r="AG102" t="s">
        <v>3949</v>
      </c>
      <c r="AH102" t="s">
        <v>3950</v>
      </c>
    </row>
    <row r="103" spans="1:34">
      <c r="A103" s="40" t="str">
        <f>IF(C103="","",VLOOKUP('OPĆI DIO'!$C$1,'OPĆI DIO'!$N$4:$W$137,10,FALSE))</f>
        <v>08006</v>
      </c>
      <c r="B103" s="40" t="str">
        <f>IF(C103="","",VLOOKUP('OPĆI DIO'!$C$1,'OPĆI DIO'!$N$4:$W$137,9,FALSE))</f>
        <v>Sveučilišta i veleučilišta u Republici Hrvatskoj</v>
      </c>
      <c r="C103" s="45">
        <v>11</v>
      </c>
      <c r="D103" s="40" t="str">
        <f t="shared" si="14"/>
        <v>Opći prihodi i primici</v>
      </c>
      <c r="E103" s="45">
        <v>4221</v>
      </c>
      <c r="F103" s="40" t="str">
        <f t="shared" si="15"/>
        <v>Uredska oprema i namještaj</v>
      </c>
      <c r="G103" s="294" t="s">
        <v>1475</v>
      </c>
      <c r="H103" s="40" t="str">
        <f t="shared" si="16"/>
        <v>HPC - PROJEKT ISTRAŽIVANJA NA PODRUČJU POTRESNOG INŽENJERSTVA</v>
      </c>
      <c r="I103" s="40" t="str">
        <f t="shared" si="17"/>
        <v>0942</v>
      </c>
      <c r="J103" s="76">
        <v>16590</v>
      </c>
      <c r="K103" s="76">
        <v>16590</v>
      </c>
      <c r="L103" s="76">
        <v>16590</v>
      </c>
      <c r="M103" s="44"/>
      <c r="N103" t="str">
        <f>IF(C103="","",'OPĆI DIO'!$C$1)</f>
        <v>1837 SVEUČILIŠTE U ZAGREBU - GRAĐEVINSKI FAKULTET</v>
      </c>
      <c r="O103" t="str">
        <f t="shared" si="18"/>
        <v>422</v>
      </c>
      <c r="P103" t="str">
        <f t="shared" si="19"/>
        <v>42</v>
      </c>
      <c r="Q103" t="str">
        <f t="shared" si="20"/>
        <v>11</v>
      </c>
      <c r="R103" t="str">
        <f t="shared" si="21"/>
        <v>94</v>
      </c>
      <c r="S103" t="str">
        <f t="shared" si="22"/>
        <v>4</v>
      </c>
      <c r="W103">
        <v>4241</v>
      </c>
      <c r="X103" t="s">
        <v>106</v>
      </c>
      <c r="Z103" s="189" t="str">
        <f t="shared" si="27"/>
        <v>42</v>
      </c>
      <c r="AA103" t="str">
        <f t="shared" si="26"/>
        <v>424</v>
      </c>
      <c r="AC103" t="s">
        <v>1547</v>
      </c>
      <c r="AD103" t="s">
        <v>1548</v>
      </c>
      <c r="AE103" t="s">
        <v>3925</v>
      </c>
      <c r="AF103" t="s">
        <v>3926</v>
      </c>
      <c r="AG103" t="s">
        <v>3947</v>
      </c>
      <c r="AH103" t="s">
        <v>3958</v>
      </c>
    </row>
    <row r="104" spans="1:34">
      <c r="A104" s="40" t="str">
        <f>IF(C104="","",VLOOKUP('OPĆI DIO'!$C$1,'OPĆI DIO'!$N$4:$W$137,10,FALSE))</f>
        <v>08006</v>
      </c>
      <c r="B104" s="40" t="str">
        <f>IF(C104="","",VLOOKUP('OPĆI DIO'!$C$1,'OPĆI DIO'!$N$4:$W$137,9,FALSE))</f>
        <v>Sveučilišta i veleučilišta u Republici Hrvatskoj</v>
      </c>
      <c r="C104" s="45">
        <v>11</v>
      </c>
      <c r="D104" s="40" t="str">
        <f t="shared" si="14"/>
        <v>Opći prihodi i primici</v>
      </c>
      <c r="E104" s="45">
        <v>3111</v>
      </c>
      <c r="F104" s="40" t="str">
        <f t="shared" si="15"/>
        <v>Plaće za redovan rad</v>
      </c>
      <c r="G104" s="294" t="s">
        <v>1432</v>
      </c>
      <c r="H104" s="40" t="str">
        <f t="shared" si="16"/>
        <v>PRAVOMOĆNE SUDSKE PRESUDE</v>
      </c>
      <c r="I104" s="40" t="str">
        <f t="shared" si="17"/>
        <v>0942</v>
      </c>
      <c r="J104" s="76">
        <v>10045</v>
      </c>
      <c r="K104" s="76"/>
      <c r="L104" s="76"/>
      <c r="M104" s="44"/>
      <c r="N104" t="str">
        <f>IF(C104="","",'OPĆI DIO'!$C$1)</f>
        <v>1837 SVEUČILIŠTE U ZAGREBU - GRAĐEVINSKI FAKULTET</v>
      </c>
      <c r="O104" t="str">
        <f t="shared" si="18"/>
        <v>311</v>
      </c>
      <c r="P104" t="str">
        <f t="shared" si="19"/>
        <v>31</v>
      </c>
      <c r="Q104" t="str">
        <f t="shared" si="20"/>
        <v>11</v>
      </c>
      <c r="R104" t="str">
        <f t="shared" si="21"/>
        <v>94</v>
      </c>
      <c r="S104" t="str">
        <f t="shared" si="22"/>
        <v>3</v>
      </c>
      <c r="W104">
        <v>4242</v>
      </c>
      <c r="X104" t="s">
        <v>138</v>
      </c>
      <c r="Z104" s="189" t="str">
        <f t="shared" si="27"/>
        <v>42</v>
      </c>
      <c r="AA104" t="str">
        <f t="shared" si="26"/>
        <v>424</v>
      </c>
      <c r="AC104" t="s">
        <v>1214</v>
      </c>
      <c r="AD104" t="s">
        <v>1215</v>
      </c>
      <c r="AE104" t="s">
        <v>3937</v>
      </c>
      <c r="AF104" t="s">
        <v>3938</v>
      </c>
      <c r="AG104" t="s">
        <v>3947</v>
      </c>
      <c r="AH104" t="s">
        <v>3957</v>
      </c>
    </row>
    <row r="105" spans="1:34">
      <c r="A105" s="40" t="str">
        <f>IF(C105="","",VLOOKUP('OPĆI DIO'!$C$1,'OPĆI DIO'!$N$4:$W$137,10,FALSE))</f>
        <v/>
      </c>
      <c r="B105" s="40" t="str">
        <f>IF(C105="","",VLOOKUP('OPĆI DIO'!$C$1,'OPĆI DIO'!$N$4:$W$137,9,FALSE))</f>
        <v/>
      </c>
      <c r="C105" s="45"/>
      <c r="D105" s="40" t="str">
        <f t="shared" si="14"/>
        <v/>
      </c>
      <c r="E105" s="45"/>
      <c r="F105" s="40" t="str">
        <f t="shared" si="15"/>
        <v/>
      </c>
      <c r="G105" s="294"/>
      <c r="H105" s="40" t="str">
        <f t="shared" si="16"/>
        <v/>
      </c>
      <c r="I105" s="40" t="str">
        <f t="shared" si="17"/>
        <v/>
      </c>
      <c r="J105" s="76"/>
      <c r="K105" s="76"/>
      <c r="L105" s="76"/>
      <c r="M105" s="44"/>
      <c r="N105" t="str">
        <f>IF(C105="","",'OPĆI DIO'!$C$1)</f>
        <v/>
      </c>
      <c r="O105" t="str">
        <f t="shared" si="18"/>
        <v/>
      </c>
      <c r="P105" t="str">
        <f t="shared" si="19"/>
        <v/>
      </c>
      <c r="Q105" t="str">
        <f t="shared" si="20"/>
        <v/>
      </c>
      <c r="R105" t="str">
        <f t="shared" si="21"/>
        <v/>
      </c>
      <c r="S105" t="str">
        <f t="shared" si="22"/>
        <v/>
      </c>
      <c r="W105">
        <v>4244</v>
      </c>
      <c r="X105" t="s">
        <v>170</v>
      </c>
      <c r="Z105" s="189" t="str">
        <f t="shared" si="27"/>
        <v>42</v>
      </c>
      <c r="AA105" t="str">
        <f t="shared" si="26"/>
        <v>424</v>
      </c>
      <c r="AC105" t="s">
        <v>1406</v>
      </c>
      <c r="AD105" t="s">
        <v>1407</v>
      </c>
      <c r="AE105" t="s">
        <v>3939</v>
      </c>
      <c r="AF105" t="s">
        <v>3940</v>
      </c>
      <c r="AG105" t="s">
        <v>3949</v>
      </c>
      <c r="AH105" t="s">
        <v>3950</v>
      </c>
    </row>
    <row r="106" spans="1:34" ht="16" thickBot="1">
      <c r="A106" s="40" t="str">
        <f>IF(C106="","",VLOOKUP('OPĆI DIO'!$C$1,'OPĆI DIO'!$N$4:$W$137,10,FALSE))</f>
        <v/>
      </c>
      <c r="B106" s="40" t="str">
        <f>IF(C106="","",VLOOKUP('OPĆI DIO'!$C$1,'OPĆI DIO'!$N$4:$W$137,9,FALSE))</f>
        <v/>
      </c>
      <c r="C106" s="292"/>
      <c r="D106" s="40" t="str">
        <f t="shared" si="14"/>
        <v/>
      </c>
      <c r="E106" s="292"/>
      <c r="F106" s="40" t="str">
        <f t="shared" si="15"/>
        <v/>
      </c>
      <c r="G106" s="294"/>
      <c r="H106" s="40" t="str">
        <f t="shared" si="16"/>
        <v/>
      </c>
      <c r="I106" s="40" t="str">
        <f t="shared" si="17"/>
        <v/>
      </c>
      <c r="J106" s="76"/>
      <c r="K106" s="76"/>
      <c r="L106" s="76"/>
      <c r="M106" s="44"/>
      <c r="N106" t="str">
        <f>IF(C106="","",'OPĆI DIO'!$C$1)</f>
        <v/>
      </c>
      <c r="O106" t="str">
        <f t="shared" si="18"/>
        <v/>
      </c>
      <c r="P106" t="str">
        <f t="shared" si="19"/>
        <v/>
      </c>
      <c r="Q106" t="str">
        <f t="shared" si="20"/>
        <v/>
      </c>
      <c r="R106" t="str">
        <f t="shared" si="21"/>
        <v/>
      </c>
      <c r="S106" t="str">
        <f t="shared" si="22"/>
        <v/>
      </c>
      <c r="W106">
        <v>4251</v>
      </c>
      <c r="X106" t="s">
        <v>162</v>
      </c>
      <c r="Z106" s="189" t="str">
        <f t="shared" si="27"/>
        <v>42</v>
      </c>
      <c r="AA106" t="str">
        <f t="shared" si="26"/>
        <v>425</v>
      </c>
      <c r="AC106" t="s">
        <v>1408</v>
      </c>
      <c r="AD106" t="s">
        <v>1409</v>
      </c>
      <c r="AE106" t="s">
        <v>3939</v>
      </c>
      <c r="AF106" t="s">
        <v>3940</v>
      </c>
      <c r="AG106" t="s">
        <v>3949</v>
      </c>
      <c r="AH106" t="s">
        <v>3950</v>
      </c>
    </row>
    <row r="107" spans="1:34">
      <c r="A107" s="40" t="str">
        <f>IF(C107="","",VLOOKUP('OPĆI DIO'!$C$1,'OPĆI DIO'!$N$4:$W$137,10,FALSE))</f>
        <v/>
      </c>
      <c r="B107" s="40" t="str">
        <f>IF(C107="","",VLOOKUP('OPĆI DIO'!$C$1,'OPĆI DIO'!$N$4:$W$137,9,FALSE))</f>
        <v/>
      </c>
      <c r="C107" s="45"/>
      <c r="D107" s="40" t="str">
        <f t="shared" si="14"/>
        <v/>
      </c>
      <c r="E107" s="45"/>
      <c r="F107" s="40" t="str">
        <f t="shared" si="15"/>
        <v/>
      </c>
      <c r="G107" s="77"/>
      <c r="H107" s="40" t="str">
        <f t="shared" si="16"/>
        <v/>
      </c>
      <c r="I107" s="40" t="str">
        <f t="shared" si="17"/>
        <v/>
      </c>
      <c r="J107" s="76"/>
      <c r="K107" s="76"/>
      <c r="L107" s="76"/>
      <c r="M107" s="44"/>
      <c r="N107" t="str">
        <f>IF(C107="","",'OPĆI DIO'!$C$1)</f>
        <v/>
      </c>
      <c r="O107" t="str">
        <f t="shared" si="18"/>
        <v/>
      </c>
      <c r="P107" t="str">
        <f t="shared" si="19"/>
        <v/>
      </c>
      <c r="Q107" t="str">
        <f t="shared" si="20"/>
        <v/>
      </c>
      <c r="R107" t="str">
        <f t="shared" si="21"/>
        <v/>
      </c>
      <c r="S107" t="str">
        <f t="shared" si="22"/>
        <v/>
      </c>
      <c r="W107">
        <v>4252</v>
      </c>
      <c r="X107" t="s">
        <v>163</v>
      </c>
      <c r="Z107" s="189" t="str">
        <f t="shared" si="27"/>
        <v>42</v>
      </c>
      <c r="AA107" t="str">
        <f t="shared" si="26"/>
        <v>425</v>
      </c>
      <c r="AC107" t="s">
        <v>1410</v>
      </c>
      <c r="AD107" t="s">
        <v>1411</v>
      </c>
      <c r="AE107" t="s">
        <v>3939</v>
      </c>
      <c r="AF107" t="s">
        <v>3940</v>
      </c>
      <c r="AG107" t="s">
        <v>3947</v>
      </c>
      <c r="AH107" t="s">
        <v>3957</v>
      </c>
    </row>
    <row r="108" spans="1:34">
      <c r="A108" s="40" t="str">
        <f>IF(C108="","",VLOOKUP('OPĆI DIO'!$C$1,'OPĆI DIO'!$N$4:$W$137,10,FALSE))</f>
        <v/>
      </c>
      <c r="B108" s="40" t="str">
        <f>IF(C108="","",VLOOKUP('OPĆI DIO'!$C$1,'OPĆI DIO'!$N$4:$W$137,9,FALSE))</f>
        <v/>
      </c>
      <c r="C108" s="45"/>
      <c r="D108" s="40" t="str">
        <f t="shared" si="14"/>
        <v/>
      </c>
      <c r="E108" s="45"/>
      <c r="F108" s="40" t="str">
        <f t="shared" si="15"/>
        <v/>
      </c>
      <c r="G108" s="295"/>
      <c r="H108" s="40" t="str">
        <f t="shared" si="16"/>
        <v/>
      </c>
      <c r="I108" s="40" t="str">
        <f t="shared" si="17"/>
        <v/>
      </c>
      <c r="J108" s="76"/>
      <c r="K108" s="76"/>
      <c r="L108" s="76"/>
      <c r="M108" s="44"/>
      <c r="N108" t="str">
        <f>IF(C108="","",'OPĆI DIO'!$C$1)</f>
        <v/>
      </c>
      <c r="O108" t="str">
        <f t="shared" si="18"/>
        <v/>
      </c>
      <c r="P108" t="str">
        <f t="shared" si="19"/>
        <v/>
      </c>
      <c r="Q108" t="str">
        <f t="shared" si="20"/>
        <v/>
      </c>
      <c r="R108" t="str">
        <f t="shared" si="21"/>
        <v/>
      </c>
      <c r="S108" t="str">
        <f t="shared" si="22"/>
        <v/>
      </c>
      <c r="W108">
        <v>4262</v>
      </c>
      <c r="X108" t="s">
        <v>107</v>
      </c>
      <c r="Z108" s="189" t="str">
        <f t="shared" si="27"/>
        <v>42</v>
      </c>
      <c r="AA108" t="str">
        <f t="shared" si="26"/>
        <v>426</v>
      </c>
      <c r="AC108" t="s">
        <v>1412</v>
      </c>
      <c r="AD108" t="s">
        <v>1413</v>
      </c>
      <c r="AE108" t="s">
        <v>3939</v>
      </c>
      <c r="AF108" t="s">
        <v>3940</v>
      </c>
      <c r="AG108" t="s">
        <v>3947</v>
      </c>
      <c r="AH108" t="s">
        <v>3955</v>
      </c>
    </row>
    <row r="109" spans="1:34">
      <c r="A109" s="40" t="str">
        <f>IF(C109="","",VLOOKUP('OPĆI DIO'!$C$1,'OPĆI DIO'!$N$4:$W$137,10,FALSE))</f>
        <v/>
      </c>
      <c r="B109" s="40" t="str">
        <f>IF(C109="","",VLOOKUP('OPĆI DIO'!$C$1,'OPĆI DIO'!$N$4:$W$137,9,FALSE))</f>
        <v/>
      </c>
      <c r="C109" s="45"/>
      <c r="D109" s="40" t="str">
        <f t="shared" si="14"/>
        <v/>
      </c>
      <c r="E109" s="293"/>
      <c r="F109" s="40" t="str">
        <f t="shared" si="15"/>
        <v/>
      </c>
      <c r="G109" s="294"/>
      <c r="H109" s="40" t="str">
        <f t="shared" si="16"/>
        <v/>
      </c>
      <c r="I109" s="40" t="str">
        <f t="shared" si="17"/>
        <v/>
      </c>
      <c r="J109" s="76"/>
      <c r="K109" s="76"/>
      <c r="L109" s="76"/>
      <c r="M109" s="44"/>
      <c r="N109" t="str">
        <f>IF(C109="","",'OPĆI DIO'!$C$1)</f>
        <v/>
      </c>
      <c r="O109" t="str">
        <f t="shared" si="18"/>
        <v/>
      </c>
      <c r="P109" t="str">
        <f t="shared" si="19"/>
        <v/>
      </c>
      <c r="Q109" t="str">
        <f t="shared" si="20"/>
        <v/>
      </c>
      <c r="R109" t="str">
        <f t="shared" si="21"/>
        <v/>
      </c>
      <c r="S109" t="str">
        <f t="shared" si="22"/>
        <v/>
      </c>
      <c r="W109">
        <v>4263</v>
      </c>
      <c r="X109" t="s">
        <v>164</v>
      </c>
      <c r="Z109" s="189" t="str">
        <f t="shared" si="27"/>
        <v>42</v>
      </c>
      <c r="AA109" t="str">
        <f t="shared" si="26"/>
        <v>426</v>
      </c>
      <c r="AC109" t="s">
        <v>1414</v>
      </c>
      <c r="AD109" t="s">
        <v>1415</v>
      </c>
      <c r="AE109" t="s">
        <v>3939</v>
      </c>
      <c r="AF109" t="s">
        <v>3940</v>
      </c>
      <c r="AG109" t="s">
        <v>3949</v>
      </c>
      <c r="AH109" t="s">
        <v>3950</v>
      </c>
    </row>
    <row r="110" spans="1:34">
      <c r="A110" s="40" t="str">
        <f>IF(C110="","",VLOOKUP('OPĆI DIO'!$C$1,'OPĆI DIO'!$N$4:$W$137,10,FALSE))</f>
        <v/>
      </c>
      <c r="B110" s="40" t="str">
        <f>IF(C110="","",VLOOKUP('OPĆI DIO'!$C$1,'OPĆI DIO'!$N$4:$W$137,9,FALSE))</f>
        <v/>
      </c>
      <c r="C110" s="45"/>
      <c r="D110" s="40" t="str">
        <f t="shared" si="14"/>
        <v/>
      </c>
      <c r="E110" s="45"/>
      <c r="F110" s="40" t="str">
        <f t="shared" si="15"/>
        <v/>
      </c>
      <c r="G110" s="77"/>
      <c r="H110" s="40" t="str">
        <f t="shared" si="16"/>
        <v/>
      </c>
      <c r="I110" s="40" t="str">
        <f t="shared" si="17"/>
        <v/>
      </c>
      <c r="J110" s="76"/>
      <c r="K110" s="76"/>
      <c r="L110" s="76"/>
      <c r="M110" s="44"/>
      <c r="N110" t="str">
        <f>IF(C110="","",'OPĆI DIO'!$C$1)</f>
        <v/>
      </c>
      <c r="O110" t="str">
        <f t="shared" si="18"/>
        <v/>
      </c>
      <c r="P110" t="str">
        <f t="shared" si="19"/>
        <v/>
      </c>
      <c r="Q110" t="str">
        <f t="shared" si="20"/>
        <v/>
      </c>
      <c r="R110" t="str">
        <f t="shared" si="21"/>
        <v/>
      </c>
      <c r="S110" t="str">
        <f t="shared" si="22"/>
        <v/>
      </c>
      <c r="W110">
        <v>4264</v>
      </c>
      <c r="X110" t="s">
        <v>119</v>
      </c>
      <c r="Z110" s="189" t="str">
        <f t="shared" si="27"/>
        <v>42</v>
      </c>
      <c r="AA110" t="str">
        <f t="shared" si="26"/>
        <v>426</v>
      </c>
      <c r="AC110" t="s">
        <v>1416</v>
      </c>
      <c r="AD110" t="s">
        <v>1417</v>
      </c>
      <c r="AE110" t="s">
        <v>3939</v>
      </c>
      <c r="AF110" t="s">
        <v>3940</v>
      </c>
      <c r="AG110" t="s">
        <v>3947</v>
      </c>
      <c r="AH110" t="s">
        <v>3957</v>
      </c>
    </row>
    <row r="111" spans="1:34">
      <c r="A111" s="40" t="str">
        <f>IF(C111="","",VLOOKUP('OPĆI DIO'!$C$1,'OPĆI DIO'!$N$4:$W$137,10,FALSE))</f>
        <v/>
      </c>
      <c r="B111" s="40" t="str">
        <f>IF(C111="","",VLOOKUP('OPĆI DIO'!$C$1,'OPĆI DIO'!$N$4:$W$137,9,FALSE))</f>
        <v/>
      </c>
      <c r="C111" s="45"/>
      <c r="D111" s="40" t="str">
        <f t="shared" si="14"/>
        <v/>
      </c>
      <c r="E111" s="45"/>
      <c r="F111" s="40" t="str">
        <f t="shared" si="15"/>
        <v/>
      </c>
      <c r="G111" s="77"/>
      <c r="H111" s="40" t="str">
        <f t="shared" si="16"/>
        <v/>
      </c>
      <c r="I111" s="40" t="str">
        <f t="shared" si="17"/>
        <v/>
      </c>
      <c r="J111" s="76"/>
      <c r="K111" s="76"/>
      <c r="L111" s="76"/>
      <c r="M111" s="44"/>
      <c r="N111" t="str">
        <f>IF(C111="","",'OPĆI DIO'!$C$1)</f>
        <v/>
      </c>
      <c r="O111" t="str">
        <f t="shared" si="18"/>
        <v/>
      </c>
      <c r="P111" t="str">
        <f t="shared" si="19"/>
        <v/>
      </c>
      <c r="Q111" t="str">
        <f t="shared" si="20"/>
        <v/>
      </c>
      <c r="R111" t="str">
        <f t="shared" si="21"/>
        <v/>
      </c>
      <c r="S111" t="str">
        <f t="shared" si="22"/>
        <v/>
      </c>
      <c r="W111">
        <v>4312</v>
      </c>
      <c r="X111" t="s">
        <v>121</v>
      </c>
      <c r="Z111" s="189" t="str">
        <f t="shared" si="27"/>
        <v>43</v>
      </c>
      <c r="AA111" t="str">
        <f t="shared" si="26"/>
        <v>431</v>
      </c>
      <c r="AC111" t="s">
        <v>1418</v>
      </c>
      <c r="AD111" t="s">
        <v>1419</v>
      </c>
      <c r="AE111" t="s">
        <v>3939</v>
      </c>
      <c r="AF111" t="s">
        <v>3940</v>
      </c>
      <c r="AG111" t="s">
        <v>3947</v>
      </c>
      <c r="AH111" t="s">
        <v>3957</v>
      </c>
    </row>
    <row r="112" spans="1:34">
      <c r="A112" s="40" t="str">
        <f>IF(C112="","",VLOOKUP('OPĆI DIO'!$C$1,'OPĆI DIO'!$N$4:$W$137,10,FALSE))</f>
        <v/>
      </c>
      <c r="B112" s="40" t="str">
        <f>IF(C112="","",VLOOKUP('OPĆI DIO'!$C$1,'OPĆI DIO'!$N$4:$W$137,9,FALSE))</f>
        <v/>
      </c>
      <c r="C112" s="45"/>
      <c r="D112" s="40" t="str">
        <f t="shared" si="14"/>
        <v/>
      </c>
      <c r="E112" s="45"/>
      <c r="F112" s="40" t="str">
        <f t="shared" si="15"/>
        <v/>
      </c>
      <c r="G112" s="77"/>
      <c r="H112" s="40" t="str">
        <f t="shared" si="16"/>
        <v/>
      </c>
      <c r="I112" s="40" t="str">
        <f t="shared" si="17"/>
        <v/>
      </c>
      <c r="J112" s="76"/>
      <c r="K112" s="76"/>
      <c r="L112" s="76"/>
      <c r="M112" s="44"/>
      <c r="N112" t="str">
        <f>IF(C112="","",'OPĆI DIO'!$C$1)</f>
        <v/>
      </c>
      <c r="O112" t="str">
        <f t="shared" si="18"/>
        <v/>
      </c>
      <c r="P112" t="str">
        <f t="shared" si="19"/>
        <v/>
      </c>
      <c r="Q112" t="str">
        <f t="shared" si="20"/>
        <v/>
      </c>
      <c r="R112" t="str">
        <f t="shared" si="21"/>
        <v/>
      </c>
      <c r="S112" t="str">
        <f t="shared" si="22"/>
        <v/>
      </c>
      <c r="W112">
        <v>4411</v>
      </c>
      <c r="X112" t="s">
        <v>165</v>
      </c>
      <c r="Z112" s="189" t="str">
        <f t="shared" si="27"/>
        <v>44</v>
      </c>
      <c r="AA112" t="str">
        <f t="shared" si="26"/>
        <v>441</v>
      </c>
      <c r="AC112" t="s">
        <v>1420</v>
      </c>
      <c r="AD112" t="s">
        <v>1421</v>
      </c>
      <c r="AE112" t="s">
        <v>3939</v>
      </c>
      <c r="AF112" t="s">
        <v>3940</v>
      </c>
      <c r="AG112" t="s">
        <v>3947</v>
      </c>
      <c r="AH112" t="s">
        <v>3957</v>
      </c>
    </row>
    <row r="113" spans="1:34">
      <c r="A113" s="40" t="str">
        <f>IF(C113="","",VLOOKUP('OPĆI DIO'!$C$1,'OPĆI DIO'!$N$4:$W$137,10,FALSE))</f>
        <v/>
      </c>
      <c r="B113" s="40" t="str">
        <f>IF(C113="","",VLOOKUP('OPĆI DIO'!$C$1,'OPĆI DIO'!$N$4:$W$137,9,FALSE))</f>
        <v/>
      </c>
      <c r="C113" s="45"/>
      <c r="D113" s="40" t="str">
        <f t="shared" si="14"/>
        <v/>
      </c>
      <c r="E113" s="45"/>
      <c r="F113" s="40" t="str">
        <f t="shared" si="15"/>
        <v/>
      </c>
      <c r="G113" s="77"/>
      <c r="H113" s="40" t="str">
        <f t="shared" si="16"/>
        <v/>
      </c>
      <c r="I113" s="40" t="str">
        <f t="shared" si="17"/>
        <v/>
      </c>
      <c r="J113" s="76"/>
      <c r="K113" s="76"/>
      <c r="L113" s="76"/>
      <c r="M113" s="44"/>
      <c r="N113" t="str">
        <f>IF(C113="","",'OPĆI DIO'!$C$1)</f>
        <v/>
      </c>
      <c r="O113" t="str">
        <f t="shared" si="18"/>
        <v/>
      </c>
      <c r="P113" t="str">
        <f t="shared" si="19"/>
        <v/>
      </c>
      <c r="Q113" t="str">
        <f t="shared" si="20"/>
        <v/>
      </c>
      <c r="R113" t="str">
        <f t="shared" si="21"/>
        <v/>
      </c>
      <c r="S113" t="str">
        <f t="shared" si="22"/>
        <v/>
      </c>
      <c r="W113">
        <v>4511</v>
      </c>
      <c r="X113" t="s">
        <v>120</v>
      </c>
      <c r="Z113" s="189" t="str">
        <f t="shared" si="27"/>
        <v>45</v>
      </c>
      <c r="AA113" t="str">
        <f t="shared" si="26"/>
        <v>451</v>
      </c>
      <c r="AC113" t="s">
        <v>1422</v>
      </c>
      <c r="AD113" t="s">
        <v>1423</v>
      </c>
      <c r="AE113" t="s">
        <v>3939</v>
      </c>
      <c r="AF113" t="s">
        <v>3940</v>
      </c>
      <c r="AG113" t="s">
        <v>3947</v>
      </c>
      <c r="AH113" t="s">
        <v>3957</v>
      </c>
    </row>
    <row r="114" spans="1:34">
      <c r="A114" s="40" t="str">
        <f>IF(C114="","",VLOOKUP('OPĆI DIO'!$C$1,'OPĆI DIO'!$N$4:$W$137,10,FALSE))</f>
        <v/>
      </c>
      <c r="B114" s="40" t="str">
        <f>IF(C114="","",VLOOKUP('OPĆI DIO'!$C$1,'OPĆI DIO'!$N$4:$W$137,9,FALSE))</f>
        <v/>
      </c>
      <c r="C114" s="45"/>
      <c r="D114" s="40" t="str">
        <f t="shared" si="14"/>
        <v/>
      </c>
      <c r="E114" s="45"/>
      <c r="F114" s="40" t="str">
        <f t="shared" si="15"/>
        <v/>
      </c>
      <c r="G114" s="77"/>
      <c r="H114" s="40" t="str">
        <f t="shared" si="16"/>
        <v/>
      </c>
      <c r="I114" s="40" t="str">
        <f t="shared" si="17"/>
        <v/>
      </c>
      <c r="J114" s="76"/>
      <c r="K114" s="76"/>
      <c r="L114" s="76"/>
      <c r="M114" s="44"/>
      <c r="N114" t="str">
        <f>IF(C114="","",'OPĆI DIO'!$C$1)</f>
        <v/>
      </c>
      <c r="O114" t="str">
        <f t="shared" si="18"/>
        <v/>
      </c>
      <c r="P114" t="str">
        <f t="shared" si="19"/>
        <v/>
      </c>
      <c r="Q114" t="str">
        <f t="shared" si="20"/>
        <v/>
      </c>
      <c r="R114" t="str">
        <f t="shared" si="21"/>
        <v/>
      </c>
      <c r="S114" t="str">
        <f t="shared" si="22"/>
        <v/>
      </c>
      <c r="W114">
        <v>4521</v>
      </c>
      <c r="X114" t="s">
        <v>139</v>
      </c>
      <c r="Z114" s="189" t="str">
        <f t="shared" si="27"/>
        <v>45</v>
      </c>
      <c r="AA114" t="str">
        <f t="shared" si="26"/>
        <v>452</v>
      </c>
      <c r="AC114" t="s">
        <v>1428</v>
      </c>
      <c r="AD114" t="s">
        <v>1429</v>
      </c>
      <c r="AE114" t="s">
        <v>3929</v>
      </c>
      <c r="AF114" t="s">
        <v>3930</v>
      </c>
      <c r="AG114" t="s">
        <v>3947</v>
      </c>
      <c r="AH114" t="s">
        <v>3957</v>
      </c>
    </row>
    <row r="115" spans="1:34">
      <c r="A115" s="40" t="str">
        <f>IF(C115="","",VLOOKUP('OPĆI DIO'!$C$1,'OPĆI DIO'!$N$4:$W$137,10,FALSE))</f>
        <v/>
      </c>
      <c r="B115" s="40" t="str">
        <f>IF(C115="","",VLOOKUP('OPĆI DIO'!$C$1,'OPĆI DIO'!$N$4:$W$137,9,FALSE))</f>
        <v/>
      </c>
      <c r="C115" s="45"/>
      <c r="D115" s="40" t="str">
        <f t="shared" si="14"/>
        <v/>
      </c>
      <c r="E115" s="45"/>
      <c r="F115" s="40" t="str">
        <f t="shared" si="15"/>
        <v/>
      </c>
      <c r="G115" s="77"/>
      <c r="H115" s="40" t="str">
        <f t="shared" si="16"/>
        <v/>
      </c>
      <c r="I115" s="40" t="str">
        <f t="shared" si="17"/>
        <v/>
      </c>
      <c r="J115" s="76"/>
      <c r="K115" s="76"/>
      <c r="L115" s="76"/>
      <c r="M115" s="44"/>
      <c r="N115" t="str">
        <f>IF(C115="","",'OPĆI DIO'!$C$1)</f>
        <v/>
      </c>
      <c r="O115" t="str">
        <f t="shared" si="18"/>
        <v/>
      </c>
      <c r="P115" t="str">
        <f t="shared" si="19"/>
        <v/>
      </c>
      <c r="Q115" t="str">
        <f t="shared" si="20"/>
        <v/>
      </c>
      <c r="R115" t="str">
        <f t="shared" si="21"/>
        <v/>
      </c>
      <c r="S115" t="str">
        <f t="shared" si="22"/>
        <v/>
      </c>
      <c r="W115">
        <v>4531</v>
      </c>
      <c r="X115" t="s">
        <v>182</v>
      </c>
      <c r="Z115" s="189" t="str">
        <f t="shared" si="27"/>
        <v>45</v>
      </c>
      <c r="AA115" t="str">
        <f t="shared" si="26"/>
        <v>453</v>
      </c>
      <c r="AC115" t="s">
        <v>1430</v>
      </c>
      <c r="AD115" t="s">
        <v>1431</v>
      </c>
      <c r="AE115" t="s">
        <v>3939</v>
      </c>
      <c r="AF115" t="s">
        <v>3940</v>
      </c>
      <c r="AG115" t="s">
        <v>3947</v>
      </c>
      <c r="AH115" t="s">
        <v>3957</v>
      </c>
    </row>
    <row r="116" spans="1:34">
      <c r="A116" s="40" t="str">
        <f>IF(C116="","",VLOOKUP('OPĆI DIO'!$C$1,'OPĆI DIO'!$N$4:$W$137,10,FALSE))</f>
        <v/>
      </c>
      <c r="B116" s="40" t="str">
        <f>IF(C116="","",VLOOKUP('OPĆI DIO'!$C$1,'OPĆI DIO'!$N$4:$W$137,9,FALSE))</f>
        <v/>
      </c>
      <c r="C116" s="45"/>
      <c r="D116" s="40" t="str">
        <f t="shared" si="14"/>
        <v/>
      </c>
      <c r="E116" s="45"/>
      <c r="F116" s="40" t="str">
        <f t="shared" si="15"/>
        <v/>
      </c>
      <c r="G116" s="77"/>
      <c r="H116" s="40" t="str">
        <f t="shared" si="16"/>
        <v/>
      </c>
      <c r="I116" s="40" t="str">
        <f t="shared" si="17"/>
        <v/>
      </c>
      <c r="J116" s="76"/>
      <c r="K116" s="76"/>
      <c r="L116" s="76"/>
      <c r="M116" s="44"/>
      <c r="N116" t="str">
        <f>IF(C116="","",'OPĆI DIO'!$C$1)</f>
        <v/>
      </c>
      <c r="O116" t="str">
        <f t="shared" si="18"/>
        <v/>
      </c>
      <c r="P116" t="str">
        <f t="shared" si="19"/>
        <v/>
      </c>
      <c r="Q116" t="str">
        <f t="shared" si="20"/>
        <v/>
      </c>
      <c r="R116" t="str">
        <f t="shared" si="21"/>
        <v/>
      </c>
      <c r="S116" t="str">
        <f t="shared" si="22"/>
        <v/>
      </c>
      <c r="W116">
        <v>4541</v>
      </c>
      <c r="X116" t="s">
        <v>134</v>
      </c>
      <c r="Z116" s="189" t="str">
        <f t="shared" si="27"/>
        <v>45</v>
      </c>
      <c r="AA116" t="str">
        <f t="shared" si="26"/>
        <v>454</v>
      </c>
      <c r="AC116" t="s">
        <v>1433</v>
      </c>
      <c r="AD116" t="s">
        <v>1434</v>
      </c>
      <c r="AE116" t="s">
        <v>3929</v>
      </c>
      <c r="AF116" t="s">
        <v>3930</v>
      </c>
      <c r="AG116" t="s">
        <v>3949</v>
      </c>
      <c r="AH116" t="s">
        <v>3950</v>
      </c>
    </row>
    <row r="117" spans="1:34">
      <c r="A117" s="40" t="str">
        <f>IF(C117="","",VLOOKUP('OPĆI DIO'!$C$1,'OPĆI DIO'!$N$4:$W$137,10,FALSE))</f>
        <v/>
      </c>
      <c r="B117" s="40" t="str">
        <f>IF(C117="","",VLOOKUP('OPĆI DIO'!$C$1,'OPĆI DIO'!$N$4:$W$137,9,FALSE))</f>
        <v/>
      </c>
      <c r="C117" s="45"/>
      <c r="D117" s="40" t="str">
        <f t="shared" si="14"/>
        <v/>
      </c>
      <c r="E117" s="45"/>
      <c r="F117" s="40" t="str">
        <f t="shared" si="15"/>
        <v/>
      </c>
      <c r="G117" s="77"/>
      <c r="H117" s="40" t="str">
        <f t="shared" si="16"/>
        <v/>
      </c>
      <c r="I117" s="40" t="str">
        <f t="shared" si="17"/>
        <v/>
      </c>
      <c r="J117" s="76"/>
      <c r="K117" s="76"/>
      <c r="L117" s="76"/>
      <c r="M117" s="44"/>
      <c r="N117" t="str">
        <f>IF(C117="","",'OPĆI DIO'!$C$1)</f>
        <v/>
      </c>
      <c r="O117" t="str">
        <f t="shared" si="18"/>
        <v/>
      </c>
      <c r="P117" t="str">
        <f t="shared" si="19"/>
        <v/>
      </c>
      <c r="Q117" t="str">
        <f t="shared" si="20"/>
        <v/>
      </c>
      <c r="R117" t="str">
        <f t="shared" si="21"/>
        <v/>
      </c>
      <c r="S117" t="str">
        <f t="shared" si="22"/>
        <v/>
      </c>
      <c r="W117">
        <v>5121</v>
      </c>
      <c r="X117" t="s">
        <v>190</v>
      </c>
      <c r="Z117" s="189" t="str">
        <f t="shared" si="27"/>
        <v>51</v>
      </c>
      <c r="AA117" t="str">
        <f t="shared" si="26"/>
        <v>512</v>
      </c>
      <c r="AC117" t="s">
        <v>1455</v>
      </c>
      <c r="AD117" t="s">
        <v>1456</v>
      </c>
      <c r="AE117" t="s">
        <v>3925</v>
      </c>
      <c r="AF117" t="s">
        <v>3926</v>
      </c>
      <c r="AG117" t="s">
        <v>3947</v>
      </c>
      <c r="AH117" t="s">
        <v>3954</v>
      </c>
    </row>
    <row r="118" spans="1:34">
      <c r="A118" s="40" t="str">
        <f>IF(C118="","",VLOOKUP('OPĆI DIO'!$C$1,'OPĆI DIO'!$N$4:$W$137,10,FALSE))</f>
        <v/>
      </c>
      <c r="B118" s="40" t="str">
        <f>IF(C118="","",VLOOKUP('OPĆI DIO'!$C$1,'OPĆI DIO'!$N$4:$W$137,9,FALSE))</f>
        <v/>
      </c>
      <c r="C118" s="45"/>
      <c r="D118" s="40" t="str">
        <f t="shared" si="14"/>
        <v/>
      </c>
      <c r="E118" s="45"/>
      <c r="F118" s="40" t="str">
        <f t="shared" si="15"/>
        <v/>
      </c>
      <c r="G118" s="77"/>
      <c r="H118" s="40" t="str">
        <f t="shared" si="16"/>
        <v/>
      </c>
      <c r="I118" s="40" t="str">
        <f t="shared" si="17"/>
        <v/>
      </c>
      <c r="J118" s="76"/>
      <c r="K118" s="76"/>
      <c r="L118" s="76"/>
      <c r="M118" s="44"/>
      <c r="N118" t="str">
        <f>IF(C118="","",'OPĆI DIO'!$C$1)</f>
        <v/>
      </c>
      <c r="O118" t="str">
        <f t="shared" si="18"/>
        <v/>
      </c>
      <c r="P118" t="str">
        <f t="shared" si="19"/>
        <v/>
      </c>
      <c r="Q118" t="str">
        <f t="shared" si="20"/>
        <v/>
      </c>
      <c r="R118" t="str">
        <f t="shared" si="21"/>
        <v/>
      </c>
      <c r="S118" t="str">
        <f t="shared" si="22"/>
        <v/>
      </c>
      <c r="W118">
        <v>5443</v>
      </c>
      <c r="X118" t="s">
        <v>166</v>
      </c>
      <c r="Z118" s="189" t="str">
        <f t="shared" si="27"/>
        <v>54</v>
      </c>
      <c r="AA118" t="str">
        <f t="shared" si="26"/>
        <v>544</v>
      </c>
      <c r="AC118" t="s">
        <v>1457</v>
      </c>
      <c r="AD118" t="s">
        <v>1458</v>
      </c>
      <c r="AE118" t="s">
        <v>3929</v>
      </c>
      <c r="AF118" t="s">
        <v>3930</v>
      </c>
      <c r="AG118" t="s">
        <v>3947</v>
      </c>
      <c r="AH118" t="s">
        <v>3957</v>
      </c>
    </row>
    <row r="119" spans="1:34">
      <c r="A119" s="40" t="str">
        <f>IF(C119="","",VLOOKUP('OPĆI DIO'!$C$1,'OPĆI DIO'!$N$4:$W$137,10,FALSE))</f>
        <v/>
      </c>
      <c r="B119" s="40" t="str">
        <f>IF(C119="","",VLOOKUP('OPĆI DIO'!$C$1,'OPĆI DIO'!$N$4:$W$137,9,FALSE))</f>
        <v/>
      </c>
      <c r="C119" s="45"/>
      <c r="D119" s="40" t="str">
        <f t="shared" si="14"/>
        <v/>
      </c>
      <c r="E119" s="45"/>
      <c r="F119" s="40" t="str">
        <f t="shared" si="15"/>
        <v/>
      </c>
      <c r="G119" s="77"/>
      <c r="H119" s="40" t="str">
        <f t="shared" si="16"/>
        <v/>
      </c>
      <c r="I119" s="40" t="str">
        <f t="shared" si="17"/>
        <v/>
      </c>
      <c r="J119" s="76"/>
      <c r="K119" s="76"/>
      <c r="L119" s="76"/>
      <c r="M119" s="44"/>
      <c r="N119" t="str">
        <f>IF(C119="","",'OPĆI DIO'!$C$1)</f>
        <v/>
      </c>
      <c r="O119" t="str">
        <f t="shared" si="18"/>
        <v/>
      </c>
      <c r="P119" t="str">
        <f t="shared" si="19"/>
        <v/>
      </c>
      <c r="Q119" t="str">
        <f t="shared" si="20"/>
        <v/>
      </c>
      <c r="R119" t="str">
        <f t="shared" si="21"/>
        <v/>
      </c>
      <c r="S119" t="str">
        <f t="shared" si="22"/>
        <v/>
      </c>
      <c r="W119">
        <v>5121</v>
      </c>
      <c r="X119" t="s">
        <v>632</v>
      </c>
      <c r="Z119" s="189" t="str">
        <f t="shared" si="27"/>
        <v>51</v>
      </c>
      <c r="AA119" t="str">
        <f t="shared" ref="AA119:AA129" si="28">LEFT(W119,3)</f>
        <v>512</v>
      </c>
      <c r="AC119" t="s">
        <v>1459</v>
      </c>
      <c r="AD119" t="s">
        <v>1460</v>
      </c>
      <c r="AE119" t="s">
        <v>3929</v>
      </c>
      <c r="AF119" t="s">
        <v>3930</v>
      </c>
      <c r="AG119" t="s">
        <v>3947</v>
      </c>
      <c r="AH119" t="s">
        <v>3957</v>
      </c>
    </row>
    <row r="120" spans="1:34">
      <c r="A120" s="40" t="str">
        <f>IF(C120="","",VLOOKUP('OPĆI DIO'!$C$1,'OPĆI DIO'!$N$4:$W$137,10,FALSE))</f>
        <v/>
      </c>
      <c r="B120" s="40" t="str">
        <f>IF(C120="","",VLOOKUP('OPĆI DIO'!$C$1,'OPĆI DIO'!$N$4:$W$137,9,FALSE))</f>
        <v/>
      </c>
      <c r="C120" s="45"/>
      <c r="D120" s="40" t="str">
        <f t="shared" si="14"/>
        <v/>
      </c>
      <c r="E120" s="45"/>
      <c r="F120" s="40" t="str">
        <f t="shared" si="15"/>
        <v/>
      </c>
      <c r="G120" s="77"/>
      <c r="H120" s="40" t="str">
        <f t="shared" si="16"/>
        <v/>
      </c>
      <c r="I120" s="40" t="str">
        <f t="shared" si="17"/>
        <v/>
      </c>
      <c r="J120" s="76"/>
      <c r="K120" s="76"/>
      <c r="L120" s="76"/>
      <c r="M120" s="44"/>
      <c r="N120" t="str">
        <f>IF(C120="","",'OPĆI DIO'!$C$1)</f>
        <v/>
      </c>
      <c r="O120" t="str">
        <f t="shared" si="18"/>
        <v/>
      </c>
      <c r="P120" t="str">
        <f t="shared" si="19"/>
        <v/>
      </c>
      <c r="Q120" t="str">
        <f t="shared" si="20"/>
        <v/>
      </c>
      <c r="R120" t="str">
        <f t="shared" si="21"/>
        <v/>
      </c>
      <c r="S120" t="str">
        <f t="shared" si="22"/>
        <v/>
      </c>
      <c r="W120">
        <v>5122</v>
      </c>
      <c r="X120" t="s">
        <v>633</v>
      </c>
      <c r="Z120" s="189" t="str">
        <f t="shared" si="27"/>
        <v>51</v>
      </c>
      <c r="AA120" t="str">
        <f t="shared" si="28"/>
        <v>512</v>
      </c>
      <c r="AC120" t="s">
        <v>1461</v>
      </c>
      <c r="AD120" t="s">
        <v>1462</v>
      </c>
      <c r="AE120" t="s">
        <v>3929</v>
      </c>
      <c r="AF120" t="s">
        <v>3930</v>
      </c>
      <c r="AG120" t="s">
        <v>3949</v>
      </c>
      <c r="AH120" t="s">
        <v>3950</v>
      </c>
    </row>
    <row r="121" spans="1:34">
      <c r="A121" s="40" t="str">
        <f>IF(C121="","",VLOOKUP('OPĆI DIO'!$C$1,'OPĆI DIO'!$N$4:$W$137,10,FALSE))</f>
        <v/>
      </c>
      <c r="B121" s="40" t="str">
        <f>IF(C121="","",VLOOKUP('OPĆI DIO'!$C$1,'OPĆI DIO'!$N$4:$W$137,9,FALSE))</f>
        <v/>
      </c>
      <c r="C121" s="45"/>
      <c r="D121" s="40" t="str">
        <f t="shared" si="14"/>
        <v/>
      </c>
      <c r="E121" s="45"/>
      <c r="F121" s="40" t="str">
        <f t="shared" si="15"/>
        <v/>
      </c>
      <c r="G121" s="77"/>
      <c r="H121" s="40" t="str">
        <f t="shared" si="16"/>
        <v/>
      </c>
      <c r="I121" s="40" t="str">
        <f t="shared" si="17"/>
        <v/>
      </c>
      <c r="J121" s="76"/>
      <c r="K121" s="76"/>
      <c r="L121" s="76"/>
      <c r="M121" s="44"/>
      <c r="N121" t="str">
        <f>IF(C121="","",'OPĆI DIO'!$C$1)</f>
        <v/>
      </c>
      <c r="O121" t="str">
        <f t="shared" si="18"/>
        <v/>
      </c>
      <c r="P121" t="str">
        <f t="shared" si="19"/>
        <v/>
      </c>
      <c r="Q121" t="str">
        <f t="shared" si="20"/>
        <v/>
      </c>
      <c r="R121" t="str">
        <f t="shared" si="21"/>
        <v/>
      </c>
      <c r="S121" t="str">
        <f t="shared" si="22"/>
        <v/>
      </c>
      <c r="W121">
        <v>5141</v>
      </c>
      <c r="X121" t="s">
        <v>634</v>
      </c>
      <c r="Z121" s="189" t="str">
        <f t="shared" si="27"/>
        <v>51</v>
      </c>
      <c r="AA121" t="str">
        <f t="shared" si="28"/>
        <v>514</v>
      </c>
      <c r="AC121" t="s">
        <v>1463</v>
      </c>
      <c r="AD121" t="s">
        <v>1464</v>
      </c>
      <c r="AE121" t="s">
        <v>3929</v>
      </c>
      <c r="AF121" t="s">
        <v>3930</v>
      </c>
      <c r="AG121" t="s">
        <v>3947</v>
      </c>
      <c r="AH121" t="s">
        <v>3954</v>
      </c>
    </row>
    <row r="122" spans="1:34">
      <c r="A122" s="40" t="str">
        <f>IF(C122="","",VLOOKUP('OPĆI DIO'!$C$1,'OPĆI DIO'!$N$4:$W$137,10,FALSE))</f>
        <v/>
      </c>
      <c r="B122" s="40" t="str">
        <f>IF(C122="","",VLOOKUP('OPĆI DIO'!$C$1,'OPĆI DIO'!$N$4:$W$137,9,FALSE))</f>
        <v/>
      </c>
      <c r="C122" s="45"/>
      <c r="D122" s="40" t="str">
        <f t="shared" si="14"/>
        <v/>
      </c>
      <c r="E122" s="45"/>
      <c r="F122" s="40" t="str">
        <f t="shared" si="15"/>
        <v/>
      </c>
      <c r="G122" s="77"/>
      <c r="H122" s="40" t="str">
        <f t="shared" si="16"/>
        <v/>
      </c>
      <c r="I122" s="40" t="str">
        <f t="shared" si="17"/>
        <v/>
      </c>
      <c r="J122" s="76"/>
      <c r="K122" s="76"/>
      <c r="L122" s="76"/>
      <c r="M122" s="44"/>
      <c r="N122" t="str">
        <f>IF(C122="","",'OPĆI DIO'!$C$1)</f>
        <v/>
      </c>
      <c r="O122" t="str">
        <f t="shared" si="18"/>
        <v/>
      </c>
      <c r="P122" t="str">
        <f t="shared" si="19"/>
        <v/>
      </c>
      <c r="Q122" t="str">
        <f t="shared" si="20"/>
        <v/>
      </c>
      <c r="R122" t="str">
        <f t="shared" si="21"/>
        <v/>
      </c>
      <c r="S122" t="str">
        <f t="shared" si="22"/>
        <v/>
      </c>
      <c r="W122">
        <v>5181</v>
      </c>
      <c r="X122" t="s">
        <v>635</v>
      </c>
      <c r="Z122" s="189" t="str">
        <f t="shared" si="27"/>
        <v>51</v>
      </c>
      <c r="AA122" t="str">
        <f t="shared" si="28"/>
        <v>518</v>
      </c>
      <c r="AC122" t="s">
        <v>1465</v>
      </c>
      <c r="AD122" t="s">
        <v>1466</v>
      </c>
      <c r="AE122" t="s">
        <v>3929</v>
      </c>
      <c r="AF122" t="s">
        <v>3930</v>
      </c>
      <c r="AG122" t="s">
        <v>3947</v>
      </c>
      <c r="AH122" t="s">
        <v>3958</v>
      </c>
    </row>
    <row r="123" spans="1:34">
      <c r="A123" s="40" t="str">
        <f>IF(C123="","",VLOOKUP('OPĆI DIO'!$C$1,'OPĆI DIO'!$N$4:$W$137,10,FALSE))</f>
        <v/>
      </c>
      <c r="B123" s="40" t="str">
        <f>IF(C123="","",VLOOKUP('OPĆI DIO'!$C$1,'OPĆI DIO'!$N$4:$W$137,9,FALSE))</f>
        <v/>
      </c>
      <c r="C123" s="45"/>
      <c r="D123" s="40" t="str">
        <f t="shared" si="14"/>
        <v/>
      </c>
      <c r="E123" s="45"/>
      <c r="F123" s="40" t="str">
        <f t="shared" si="15"/>
        <v/>
      </c>
      <c r="G123" s="77"/>
      <c r="H123" s="40" t="str">
        <f t="shared" si="16"/>
        <v/>
      </c>
      <c r="I123" s="40" t="str">
        <f t="shared" si="17"/>
        <v/>
      </c>
      <c r="J123" s="76"/>
      <c r="K123" s="76"/>
      <c r="L123" s="76"/>
      <c r="M123" s="44"/>
      <c r="N123" t="str">
        <f>IF(C123="","",'OPĆI DIO'!$C$1)</f>
        <v/>
      </c>
      <c r="O123" t="str">
        <f t="shared" si="18"/>
        <v/>
      </c>
      <c r="P123" t="str">
        <f t="shared" si="19"/>
        <v/>
      </c>
      <c r="Q123" t="str">
        <f t="shared" si="20"/>
        <v/>
      </c>
      <c r="R123" t="str">
        <f t="shared" si="21"/>
        <v/>
      </c>
      <c r="S123" t="str">
        <f t="shared" si="22"/>
        <v/>
      </c>
      <c r="W123">
        <v>5183</v>
      </c>
      <c r="X123" t="s">
        <v>636</v>
      </c>
      <c r="Z123" s="189" t="str">
        <f t="shared" si="27"/>
        <v>51</v>
      </c>
      <c r="AA123" t="str">
        <f t="shared" si="28"/>
        <v>518</v>
      </c>
      <c r="AC123" t="s">
        <v>1216</v>
      </c>
      <c r="AD123" t="s">
        <v>1217</v>
      </c>
      <c r="AE123" t="s">
        <v>3929</v>
      </c>
      <c r="AF123" t="s">
        <v>3930</v>
      </c>
      <c r="AG123" t="s">
        <v>3947</v>
      </c>
      <c r="AH123" t="s">
        <v>3956</v>
      </c>
    </row>
    <row r="124" spans="1:34">
      <c r="A124" s="40" t="str">
        <f>IF(C124="","",VLOOKUP('OPĆI DIO'!$C$1,'OPĆI DIO'!$N$4:$W$137,10,FALSE))</f>
        <v/>
      </c>
      <c r="B124" s="40" t="str">
        <f>IF(C124="","",VLOOKUP('OPĆI DIO'!$C$1,'OPĆI DIO'!$N$4:$W$137,9,FALSE))</f>
        <v/>
      </c>
      <c r="C124" s="45"/>
      <c r="D124" s="40" t="str">
        <f t="shared" si="14"/>
        <v/>
      </c>
      <c r="E124" s="45"/>
      <c r="F124" s="40" t="str">
        <f t="shared" si="15"/>
        <v/>
      </c>
      <c r="G124" s="77"/>
      <c r="H124" s="40" t="str">
        <f t="shared" si="16"/>
        <v/>
      </c>
      <c r="I124" s="40" t="str">
        <f t="shared" si="17"/>
        <v/>
      </c>
      <c r="J124" s="76"/>
      <c r="K124" s="76"/>
      <c r="L124" s="76"/>
      <c r="M124" s="44"/>
      <c r="N124" t="str">
        <f>IF(C124="","",'OPĆI DIO'!$C$1)</f>
        <v/>
      </c>
      <c r="O124" t="str">
        <f t="shared" si="18"/>
        <v/>
      </c>
      <c r="P124" t="str">
        <f t="shared" si="19"/>
        <v/>
      </c>
      <c r="Q124" t="str">
        <f t="shared" si="20"/>
        <v/>
      </c>
      <c r="R124" t="str">
        <f t="shared" si="21"/>
        <v/>
      </c>
      <c r="S124" t="str">
        <f t="shared" si="22"/>
        <v/>
      </c>
      <c r="W124">
        <v>5422</v>
      </c>
      <c r="X124" t="s">
        <v>637</v>
      </c>
      <c r="Z124" s="189" t="str">
        <f t="shared" si="27"/>
        <v>54</v>
      </c>
      <c r="AA124" t="str">
        <f t="shared" si="28"/>
        <v>542</v>
      </c>
      <c r="AC124" t="s">
        <v>1207</v>
      </c>
      <c r="AD124" t="s">
        <v>1208</v>
      </c>
      <c r="AE124" t="s">
        <v>3929</v>
      </c>
      <c r="AF124" t="s">
        <v>3930</v>
      </c>
      <c r="AG124" t="s">
        <v>3947</v>
      </c>
      <c r="AH124" t="s">
        <v>3954</v>
      </c>
    </row>
    <row r="125" spans="1:34">
      <c r="A125" s="40" t="str">
        <f>IF(C125="","",VLOOKUP('OPĆI DIO'!$C$1,'OPĆI DIO'!$N$4:$W$137,10,FALSE))</f>
        <v/>
      </c>
      <c r="B125" s="40" t="str">
        <f>IF(C125="","",VLOOKUP('OPĆI DIO'!$C$1,'OPĆI DIO'!$N$4:$W$137,9,FALSE))</f>
        <v/>
      </c>
      <c r="C125" s="45"/>
      <c r="D125" s="40" t="str">
        <f t="shared" si="14"/>
        <v/>
      </c>
      <c r="E125" s="45"/>
      <c r="F125" s="40" t="str">
        <f t="shared" si="15"/>
        <v/>
      </c>
      <c r="G125" s="77"/>
      <c r="H125" s="40" t="str">
        <f t="shared" si="16"/>
        <v/>
      </c>
      <c r="I125" s="40" t="str">
        <f t="shared" si="17"/>
        <v/>
      </c>
      <c r="J125" s="76"/>
      <c r="K125" s="76"/>
      <c r="L125" s="76"/>
      <c r="M125" s="44"/>
      <c r="N125" t="str">
        <f>IF(C125="","",'OPĆI DIO'!$C$1)</f>
        <v/>
      </c>
      <c r="O125" t="str">
        <f t="shared" si="18"/>
        <v/>
      </c>
      <c r="P125" t="str">
        <f t="shared" si="19"/>
        <v/>
      </c>
      <c r="Q125" t="str">
        <f t="shared" si="20"/>
        <v/>
      </c>
      <c r="R125" t="str">
        <f t="shared" si="21"/>
        <v/>
      </c>
      <c r="S125" t="str">
        <f t="shared" si="22"/>
        <v/>
      </c>
      <c r="W125">
        <v>5431</v>
      </c>
      <c r="X125" t="s">
        <v>257</v>
      </c>
      <c r="Z125" s="189" t="str">
        <f t="shared" si="27"/>
        <v>54</v>
      </c>
      <c r="AA125" t="str">
        <f t="shared" si="28"/>
        <v>543</v>
      </c>
      <c r="AC125" t="s">
        <v>1380</v>
      </c>
      <c r="AD125" t="s">
        <v>1381</v>
      </c>
      <c r="AE125" t="s">
        <v>3923</v>
      </c>
      <c r="AF125" t="s">
        <v>3924</v>
      </c>
      <c r="AG125" t="s">
        <v>3949</v>
      </c>
      <c r="AH125" t="s">
        <v>3950</v>
      </c>
    </row>
    <row r="126" spans="1:34">
      <c r="A126" s="40" t="str">
        <f>IF(C126="","",VLOOKUP('OPĆI DIO'!$C$1,'OPĆI DIO'!$N$4:$W$137,10,FALSE))</f>
        <v/>
      </c>
      <c r="B126" s="40" t="str">
        <f>IF(C126="","",VLOOKUP('OPĆI DIO'!$C$1,'OPĆI DIO'!$N$4:$W$137,9,FALSE))</f>
        <v/>
      </c>
      <c r="C126" s="45"/>
      <c r="D126" s="40" t="str">
        <f t="shared" si="14"/>
        <v/>
      </c>
      <c r="E126" s="45"/>
      <c r="F126" s="40" t="str">
        <f t="shared" si="15"/>
        <v/>
      </c>
      <c r="G126" s="77"/>
      <c r="H126" s="40" t="str">
        <f t="shared" si="16"/>
        <v/>
      </c>
      <c r="I126" s="40" t="str">
        <f t="shared" si="17"/>
        <v/>
      </c>
      <c r="J126" s="76"/>
      <c r="K126" s="76"/>
      <c r="L126" s="76"/>
      <c r="M126" s="44"/>
      <c r="N126" t="str">
        <f>IF(C126="","",'OPĆI DIO'!$C$1)</f>
        <v/>
      </c>
      <c r="O126" t="str">
        <f t="shared" si="18"/>
        <v/>
      </c>
      <c r="P126" t="str">
        <f t="shared" si="19"/>
        <v/>
      </c>
      <c r="Q126" t="str">
        <f t="shared" si="20"/>
        <v/>
      </c>
      <c r="R126" t="str">
        <f t="shared" si="21"/>
        <v/>
      </c>
      <c r="S126" t="str">
        <f t="shared" si="22"/>
        <v/>
      </c>
      <c r="W126">
        <v>5443</v>
      </c>
      <c r="X126" t="s">
        <v>638</v>
      </c>
      <c r="Z126" s="189" t="str">
        <f t="shared" si="27"/>
        <v>54</v>
      </c>
      <c r="AA126" t="str">
        <f t="shared" si="28"/>
        <v>544</v>
      </c>
      <c r="AC126" t="s">
        <v>1386</v>
      </c>
      <c r="AD126" t="s">
        <v>1387</v>
      </c>
      <c r="AE126" t="s">
        <v>3923</v>
      </c>
      <c r="AF126" t="s">
        <v>3924</v>
      </c>
      <c r="AG126" t="s">
        <v>3947</v>
      </c>
      <c r="AH126" t="s">
        <v>3957</v>
      </c>
    </row>
    <row r="127" spans="1:34">
      <c r="A127" s="40" t="str">
        <f>IF(C127="","",VLOOKUP('OPĆI DIO'!$C$1,'OPĆI DIO'!$N$4:$W$137,10,FALSE))</f>
        <v/>
      </c>
      <c r="B127" s="40" t="str">
        <f>IF(C127="","",VLOOKUP('OPĆI DIO'!$C$1,'OPĆI DIO'!$N$4:$W$137,9,FALSE))</f>
        <v/>
      </c>
      <c r="C127" s="45"/>
      <c r="D127" s="40" t="str">
        <f t="shared" si="14"/>
        <v/>
      </c>
      <c r="E127" s="45"/>
      <c r="F127" s="40" t="str">
        <f t="shared" si="15"/>
        <v/>
      </c>
      <c r="G127" s="77"/>
      <c r="H127" s="40" t="str">
        <f t="shared" si="16"/>
        <v/>
      </c>
      <c r="I127" s="40" t="str">
        <f t="shared" si="17"/>
        <v/>
      </c>
      <c r="J127" s="76"/>
      <c r="K127" s="76"/>
      <c r="L127" s="76"/>
      <c r="M127" s="44"/>
      <c r="N127" t="str">
        <f>IF(C127="","",'OPĆI DIO'!$C$1)</f>
        <v/>
      </c>
      <c r="O127" t="str">
        <f t="shared" si="18"/>
        <v/>
      </c>
      <c r="P127" t="str">
        <f t="shared" si="19"/>
        <v/>
      </c>
      <c r="Q127" t="str">
        <f t="shared" si="20"/>
        <v/>
      </c>
      <c r="R127" t="str">
        <f t="shared" si="21"/>
        <v/>
      </c>
      <c r="S127" t="str">
        <f t="shared" si="22"/>
        <v/>
      </c>
      <c r="W127">
        <v>5445</v>
      </c>
      <c r="X127" t="s">
        <v>639</v>
      </c>
      <c r="Z127" s="189" t="str">
        <f t="shared" si="27"/>
        <v>54</v>
      </c>
      <c r="AA127" t="str">
        <f t="shared" si="28"/>
        <v>544</v>
      </c>
      <c r="AC127" t="s">
        <v>1424</v>
      </c>
      <c r="AD127" t="s">
        <v>1425</v>
      </c>
      <c r="AE127" t="s">
        <v>3929</v>
      </c>
      <c r="AF127" t="s">
        <v>3930</v>
      </c>
      <c r="AG127" t="s">
        <v>3947</v>
      </c>
      <c r="AH127" t="s">
        <v>3954</v>
      </c>
    </row>
    <row r="128" spans="1:34">
      <c r="A128" s="40" t="str">
        <f>IF(C128="","",VLOOKUP('OPĆI DIO'!$C$1,'OPĆI DIO'!$N$4:$W$137,10,FALSE))</f>
        <v/>
      </c>
      <c r="B128" s="40" t="str">
        <f>IF(C128="","",VLOOKUP('OPĆI DIO'!$C$1,'OPĆI DIO'!$N$4:$W$137,9,FALSE))</f>
        <v/>
      </c>
      <c r="C128" s="45"/>
      <c r="D128" s="40" t="str">
        <f t="shared" si="14"/>
        <v/>
      </c>
      <c r="E128" s="45"/>
      <c r="F128" s="40" t="str">
        <f t="shared" si="15"/>
        <v/>
      </c>
      <c r="G128" s="77"/>
      <c r="H128" s="40" t="str">
        <f t="shared" si="16"/>
        <v/>
      </c>
      <c r="I128" s="40" t="str">
        <f t="shared" si="17"/>
        <v/>
      </c>
      <c r="J128" s="76"/>
      <c r="K128" s="76"/>
      <c r="L128" s="76"/>
      <c r="M128" s="44"/>
      <c r="N128" t="str">
        <f>IF(C128="","",'OPĆI DIO'!$C$1)</f>
        <v/>
      </c>
      <c r="O128" t="str">
        <f t="shared" si="18"/>
        <v/>
      </c>
      <c r="P128" t="str">
        <f t="shared" si="19"/>
        <v/>
      </c>
      <c r="Q128" t="str">
        <f t="shared" si="20"/>
        <v/>
      </c>
      <c r="R128" t="str">
        <f t="shared" si="21"/>
        <v/>
      </c>
      <c r="S128" t="str">
        <f t="shared" si="22"/>
        <v/>
      </c>
      <c r="W128">
        <v>5453</v>
      </c>
      <c r="X128" t="s">
        <v>640</v>
      </c>
      <c r="Z128" s="189" t="str">
        <f t="shared" si="27"/>
        <v>54</v>
      </c>
      <c r="AA128" t="str">
        <f t="shared" si="28"/>
        <v>545</v>
      </c>
      <c r="AC128" t="s">
        <v>858</v>
      </c>
      <c r="AD128" t="s">
        <v>4068</v>
      </c>
      <c r="AE128" t="s">
        <v>3923</v>
      </c>
      <c r="AF128" t="s">
        <v>3924</v>
      </c>
      <c r="AG128" t="s">
        <v>3947</v>
      </c>
      <c r="AH128" t="s">
        <v>3958</v>
      </c>
    </row>
    <row r="129" spans="1:34">
      <c r="A129" s="40" t="str">
        <f>IF(C129="","",VLOOKUP('OPĆI DIO'!$C$1,'OPĆI DIO'!$N$4:$W$137,10,FALSE))</f>
        <v/>
      </c>
      <c r="B129" s="40" t="str">
        <f>IF(C129="","",VLOOKUP('OPĆI DIO'!$C$1,'OPĆI DIO'!$N$4:$W$137,9,FALSE))</f>
        <v/>
      </c>
      <c r="C129" s="45"/>
      <c r="D129" s="40" t="str">
        <f t="shared" si="14"/>
        <v/>
      </c>
      <c r="E129" s="45"/>
      <c r="F129" s="40" t="str">
        <f t="shared" si="15"/>
        <v/>
      </c>
      <c r="G129" s="77"/>
      <c r="H129" s="40" t="str">
        <f t="shared" si="16"/>
        <v/>
      </c>
      <c r="I129" s="40" t="str">
        <f t="shared" si="17"/>
        <v/>
      </c>
      <c r="J129" s="76"/>
      <c r="K129" s="76"/>
      <c r="L129" s="76"/>
      <c r="M129" s="44"/>
      <c r="N129" t="str">
        <f>IF(C129="","",'OPĆI DIO'!$C$1)</f>
        <v/>
      </c>
      <c r="O129" t="str">
        <f t="shared" si="18"/>
        <v/>
      </c>
      <c r="P129" t="str">
        <f t="shared" si="19"/>
        <v/>
      </c>
      <c r="Q129" t="str">
        <f t="shared" si="20"/>
        <v/>
      </c>
      <c r="R129" t="str">
        <f t="shared" si="21"/>
        <v/>
      </c>
      <c r="S129" t="str">
        <f t="shared" si="22"/>
        <v/>
      </c>
      <c r="W129">
        <v>5472</v>
      </c>
      <c r="X129" t="s">
        <v>641</v>
      </c>
      <c r="Z129" s="189" t="str">
        <f t="shared" si="27"/>
        <v>54</v>
      </c>
      <c r="AA129" t="str">
        <f t="shared" si="28"/>
        <v>547</v>
      </c>
      <c r="AC129" t="s">
        <v>858</v>
      </c>
      <c r="AD129" t="s">
        <v>4068</v>
      </c>
      <c r="AE129" t="s">
        <v>3929</v>
      </c>
      <c r="AF129" t="s">
        <v>3930</v>
      </c>
      <c r="AG129" t="s">
        <v>3949</v>
      </c>
      <c r="AH129" t="s">
        <v>3950</v>
      </c>
    </row>
    <row r="130" spans="1:34">
      <c r="A130" s="40" t="str">
        <f>IF(C130="","",VLOOKUP('OPĆI DIO'!$C$1,'OPĆI DIO'!$N$4:$W$137,10,FALSE))</f>
        <v/>
      </c>
      <c r="B130" s="40" t="str">
        <f>IF(C130="","",VLOOKUP('OPĆI DIO'!$C$1,'OPĆI DIO'!$N$4:$W$137,9,FALSE))</f>
        <v/>
      </c>
      <c r="C130" s="45"/>
      <c r="D130" s="40" t="str">
        <f t="shared" si="14"/>
        <v/>
      </c>
      <c r="E130" s="45"/>
      <c r="F130" s="40" t="str">
        <f t="shared" si="15"/>
        <v/>
      </c>
      <c r="G130" s="77"/>
      <c r="H130" s="40" t="str">
        <f t="shared" si="16"/>
        <v/>
      </c>
      <c r="I130" s="40" t="str">
        <f t="shared" si="17"/>
        <v/>
      </c>
      <c r="J130" s="76"/>
      <c r="K130" s="76"/>
      <c r="L130" s="76"/>
      <c r="M130" s="44"/>
      <c r="N130" t="str">
        <f>IF(C130="","",'OPĆI DIO'!$C$1)</f>
        <v/>
      </c>
      <c r="O130" t="str">
        <f t="shared" si="18"/>
        <v/>
      </c>
      <c r="P130" t="str">
        <f t="shared" si="19"/>
        <v/>
      </c>
      <c r="Q130" t="str">
        <f t="shared" si="20"/>
        <v/>
      </c>
      <c r="R130" t="str">
        <f t="shared" si="21"/>
        <v/>
      </c>
      <c r="S130" t="str">
        <f t="shared" si="22"/>
        <v/>
      </c>
      <c r="AC130" t="s">
        <v>1435</v>
      </c>
      <c r="AD130" t="s">
        <v>1436</v>
      </c>
      <c r="AE130" t="s">
        <v>3923</v>
      </c>
      <c r="AF130" t="s">
        <v>3924</v>
      </c>
      <c r="AG130" t="s">
        <v>3947</v>
      </c>
      <c r="AH130" t="s">
        <v>3957</v>
      </c>
    </row>
    <row r="131" spans="1:34">
      <c r="A131" s="40" t="str">
        <f>IF(C131="","",VLOOKUP('OPĆI DIO'!$C$1,'OPĆI DIO'!$N$4:$W$137,10,FALSE))</f>
        <v/>
      </c>
      <c r="B131" s="40" t="str">
        <f>IF(C131="","",VLOOKUP('OPĆI DIO'!$C$1,'OPĆI DIO'!$N$4:$W$137,9,FALSE))</f>
        <v/>
      </c>
      <c r="C131" s="45"/>
      <c r="D131" s="40" t="str">
        <f t="shared" ref="D131:D194" si="29">IFERROR(VLOOKUP(C131,$T$6:$U$24,2,FALSE),"")</f>
        <v/>
      </c>
      <c r="E131" s="45"/>
      <c r="F131" s="40" t="str">
        <f t="shared" si="15"/>
        <v/>
      </c>
      <c r="G131" s="77"/>
      <c r="H131" s="40" t="str">
        <f t="shared" si="16"/>
        <v/>
      </c>
      <c r="I131" s="40" t="str">
        <f t="shared" si="17"/>
        <v/>
      </c>
      <c r="J131" s="76"/>
      <c r="K131" s="76"/>
      <c r="L131" s="76"/>
      <c r="M131" s="44"/>
      <c r="N131" t="str">
        <f>IF(C131="","",'OPĆI DIO'!$C$1)</f>
        <v/>
      </c>
      <c r="O131" t="str">
        <f t="shared" si="18"/>
        <v/>
      </c>
      <c r="P131" t="str">
        <f t="shared" si="19"/>
        <v/>
      </c>
      <c r="Q131" t="str">
        <f t="shared" si="20"/>
        <v/>
      </c>
      <c r="R131" t="str">
        <f t="shared" si="21"/>
        <v/>
      </c>
      <c r="S131" t="str">
        <f t="shared" si="22"/>
        <v/>
      </c>
      <c r="AC131" t="s">
        <v>1437</v>
      </c>
      <c r="AD131" t="s">
        <v>1438</v>
      </c>
      <c r="AE131" t="s">
        <v>3923</v>
      </c>
      <c r="AF131" t="s">
        <v>3924</v>
      </c>
      <c r="AG131" t="s">
        <v>3947</v>
      </c>
      <c r="AH131" t="s">
        <v>3955</v>
      </c>
    </row>
    <row r="132" spans="1:34">
      <c r="A132" s="40" t="str">
        <f>IF(C132="","",VLOOKUP('OPĆI DIO'!$C$1,'OPĆI DIO'!$N$4:$W$137,10,FALSE))</f>
        <v/>
      </c>
      <c r="B132" s="40" t="str">
        <f>IF(C132="","",VLOOKUP('OPĆI DIO'!$C$1,'OPĆI DIO'!$N$4:$W$137,9,FALSE))</f>
        <v/>
      </c>
      <c r="C132" s="45"/>
      <c r="D132" s="40" t="str">
        <f t="shared" si="29"/>
        <v/>
      </c>
      <c r="E132" s="45"/>
      <c r="F132" s="40" t="str">
        <f t="shared" ref="F132:F195" si="30">IFERROR(VLOOKUP(E132,$W$5:$Y$129,2,FALSE),"")</f>
        <v/>
      </c>
      <c r="G132" s="77"/>
      <c r="H132" s="40" t="str">
        <f t="shared" ref="H132:H195" si="31">IFERROR(VLOOKUP(G132,$AC$6:$AD$344,2,FALSE),"")</f>
        <v/>
      </c>
      <c r="I132" s="40" t="str">
        <f t="shared" ref="I132:I195" si="32">IFERROR(VLOOKUP(G132,$AC$6:$AG$344,3,FALSE),"")</f>
        <v/>
      </c>
      <c r="J132" s="76"/>
      <c r="K132" s="76"/>
      <c r="L132" s="76"/>
      <c r="M132" s="44"/>
      <c r="N132" t="str">
        <f>IF(C132="","",'OPĆI DIO'!$C$1)</f>
        <v/>
      </c>
      <c r="O132" t="str">
        <f t="shared" ref="O132:O195" si="33">LEFT(E132,3)</f>
        <v/>
      </c>
      <c r="P132" t="str">
        <f t="shared" ref="P132:P195" si="34">LEFT(E132,2)</f>
        <v/>
      </c>
      <c r="Q132" t="str">
        <f t="shared" ref="Q132:Q195" si="35">LEFT(C132,3)</f>
        <v/>
      </c>
      <c r="R132" t="str">
        <f t="shared" ref="R132:R195" si="36">MID(I132,2,2)</f>
        <v/>
      </c>
      <c r="S132" t="str">
        <f t="shared" ref="S132:S195" si="37">LEFT(E132,1)</f>
        <v/>
      </c>
      <c r="AC132" t="s">
        <v>1439</v>
      </c>
      <c r="AD132" t="s">
        <v>1440</v>
      </c>
      <c r="AE132" t="s">
        <v>3923</v>
      </c>
      <c r="AF132" t="s">
        <v>3924</v>
      </c>
      <c r="AG132" t="s">
        <v>3949</v>
      </c>
      <c r="AH132" t="s">
        <v>3950</v>
      </c>
    </row>
    <row r="133" spans="1:34">
      <c r="A133" s="40" t="str">
        <f>IF(C133="","",VLOOKUP('OPĆI DIO'!$C$1,'OPĆI DIO'!$N$4:$W$137,10,FALSE))</f>
        <v/>
      </c>
      <c r="B133" s="40" t="str">
        <f>IF(C133="","",VLOOKUP('OPĆI DIO'!$C$1,'OPĆI DIO'!$N$4:$W$137,9,FALSE))</f>
        <v/>
      </c>
      <c r="C133" s="45"/>
      <c r="D133" s="40" t="str">
        <f t="shared" si="29"/>
        <v/>
      </c>
      <c r="E133" s="45"/>
      <c r="F133" s="40" t="str">
        <f t="shared" si="30"/>
        <v/>
      </c>
      <c r="G133" s="77"/>
      <c r="H133" s="40" t="str">
        <f t="shared" si="31"/>
        <v/>
      </c>
      <c r="I133" s="40" t="str">
        <f t="shared" si="32"/>
        <v/>
      </c>
      <c r="J133" s="76"/>
      <c r="K133" s="76"/>
      <c r="L133" s="76"/>
      <c r="M133" s="44"/>
      <c r="N133" t="str">
        <f>IF(C133="","",'OPĆI DIO'!$C$1)</f>
        <v/>
      </c>
      <c r="O133" t="str">
        <f t="shared" si="33"/>
        <v/>
      </c>
      <c r="P133" t="str">
        <f t="shared" si="34"/>
        <v/>
      </c>
      <c r="Q133" t="str">
        <f t="shared" si="35"/>
        <v/>
      </c>
      <c r="R133" t="str">
        <f t="shared" si="36"/>
        <v/>
      </c>
      <c r="S133" t="str">
        <f t="shared" si="37"/>
        <v/>
      </c>
      <c r="AC133" t="s">
        <v>1441</v>
      </c>
      <c r="AD133" t="s">
        <v>1442</v>
      </c>
      <c r="AE133" t="s">
        <v>3923</v>
      </c>
      <c r="AF133" t="s">
        <v>3924</v>
      </c>
      <c r="AG133" t="s">
        <v>3947</v>
      </c>
      <c r="AH133" t="s">
        <v>3958</v>
      </c>
    </row>
    <row r="134" spans="1:34">
      <c r="A134" s="40" t="str">
        <f>IF(C134="","",VLOOKUP('OPĆI DIO'!$C$1,'OPĆI DIO'!$N$4:$W$137,10,FALSE))</f>
        <v/>
      </c>
      <c r="B134" s="40" t="str">
        <f>IF(C134="","",VLOOKUP('OPĆI DIO'!$C$1,'OPĆI DIO'!$N$4:$W$137,9,FALSE))</f>
        <v/>
      </c>
      <c r="C134" s="45"/>
      <c r="D134" s="40" t="str">
        <f t="shared" si="29"/>
        <v/>
      </c>
      <c r="E134" s="45"/>
      <c r="F134" s="40" t="str">
        <f t="shared" si="30"/>
        <v/>
      </c>
      <c r="G134" s="77"/>
      <c r="H134" s="40" t="str">
        <f t="shared" si="31"/>
        <v/>
      </c>
      <c r="I134" s="40" t="str">
        <f t="shared" si="32"/>
        <v/>
      </c>
      <c r="J134" s="76"/>
      <c r="K134" s="76"/>
      <c r="L134" s="76"/>
      <c r="M134" s="44"/>
      <c r="N134" t="str">
        <f>IF(C134="","",'OPĆI DIO'!$C$1)</f>
        <v/>
      </c>
      <c r="O134" t="str">
        <f t="shared" si="33"/>
        <v/>
      </c>
      <c r="P134" t="str">
        <f t="shared" si="34"/>
        <v/>
      </c>
      <c r="Q134" t="str">
        <f t="shared" si="35"/>
        <v/>
      </c>
      <c r="R134" t="str">
        <f t="shared" si="36"/>
        <v/>
      </c>
      <c r="S134" t="str">
        <f t="shared" si="37"/>
        <v/>
      </c>
      <c r="AC134" t="s">
        <v>1443</v>
      </c>
      <c r="AD134" t="s">
        <v>1444</v>
      </c>
      <c r="AE134" t="s">
        <v>3923</v>
      </c>
      <c r="AF134" t="s">
        <v>3924</v>
      </c>
      <c r="AG134" t="s">
        <v>3947</v>
      </c>
      <c r="AH134" t="s">
        <v>3958</v>
      </c>
    </row>
    <row r="135" spans="1:34">
      <c r="A135" s="40" t="str">
        <f>IF(C135="","",VLOOKUP('OPĆI DIO'!$C$1,'OPĆI DIO'!$N$4:$W$137,10,FALSE))</f>
        <v/>
      </c>
      <c r="B135" s="40" t="str">
        <f>IF(C135="","",VLOOKUP('OPĆI DIO'!$C$1,'OPĆI DIO'!$N$4:$W$137,9,FALSE))</f>
        <v/>
      </c>
      <c r="C135" s="45"/>
      <c r="D135" s="40" t="str">
        <f t="shared" si="29"/>
        <v/>
      </c>
      <c r="E135" s="45"/>
      <c r="F135" s="40" t="str">
        <f t="shared" si="30"/>
        <v/>
      </c>
      <c r="G135" s="77"/>
      <c r="H135" s="40" t="str">
        <f t="shared" si="31"/>
        <v/>
      </c>
      <c r="I135" s="40" t="str">
        <f t="shared" si="32"/>
        <v/>
      </c>
      <c r="J135" s="76"/>
      <c r="K135" s="76"/>
      <c r="L135" s="76"/>
      <c r="M135" s="44"/>
      <c r="N135" t="str">
        <f>IF(C135="","",'OPĆI DIO'!$C$1)</f>
        <v/>
      </c>
      <c r="O135" t="str">
        <f t="shared" si="33"/>
        <v/>
      </c>
      <c r="P135" t="str">
        <f t="shared" si="34"/>
        <v/>
      </c>
      <c r="Q135" t="str">
        <f t="shared" si="35"/>
        <v/>
      </c>
      <c r="R135" t="str">
        <f t="shared" si="36"/>
        <v/>
      </c>
      <c r="S135" t="str">
        <f t="shared" si="37"/>
        <v/>
      </c>
      <c r="AC135" t="s">
        <v>1449</v>
      </c>
      <c r="AD135" t="s">
        <v>1450</v>
      </c>
      <c r="AE135" t="s">
        <v>3923</v>
      </c>
      <c r="AF135" t="s">
        <v>3924</v>
      </c>
      <c r="AG135" t="s">
        <v>3947</v>
      </c>
      <c r="AH135" t="s">
        <v>3957</v>
      </c>
    </row>
    <row r="136" spans="1:34">
      <c r="A136" s="40" t="str">
        <f>IF(C136="","",VLOOKUP('OPĆI DIO'!$C$1,'OPĆI DIO'!$N$4:$W$137,10,FALSE))</f>
        <v/>
      </c>
      <c r="B136" s="40" t="str">
        <f>IF(C136="","",VLOOKUP('OPĆI DIO'!$C$1,'OPĆI DIO'!$N$4:$W$137,9,FALSE))</f>
        <v/>
      </c>
      <c r="C136" s="45"/>
      <c r="D136" s="40" t="str">
        <f t="shared" si="29"/>
        <v/>
      </c>
      <c r="E136" s="45"/>
      <c r="F136" s="40" t="str">
        <f t="shared" si="30"/>
        <v/>
      </c>
      <c r="G136" s="77"/>
      <c r="H136" s="40" t="str">
        <f t="shared" si="31"/>
        <v/>
      </c>
      <c r="I136" s="40" t="str">
        <f t="shared" si="32"/>
        <v/>
      </c>
      <c r="J136" s="76"/>
      <c r="K136" s="76"/>
      <c r="L136" s="76"/>
      <c r="M136" s="44"/>
      <c r="N136" t="str">
        <f>IF(C136="","",'OPĆI DIO'!$C$1)</f>
        <v/>
      </c>
      <c r="O136" t="str">
        <f t="shared" si="33"/>
        <v/>
      </c>
      <c r="P136" t="str">
        <f t="shared" si="34"/>
        <v/>
      </c>
      <c r="Q136" t="str">
        <f t="shared" si="35"/>
        <v/>
      </c>
      <c r="R136" t="str">
        <f t="shared" si="36"/>
        <v/>
      </c>
      <c r="S136" t="str">
        <f t="shared" si="37"/>
        <v/>
      </c>
      <c r="AC136" t="s">
        <v>1197</v>
      </c>
      <c r="AD136" t="s">
        <v>1198</v>
      </c>
      <c r="AE136" t="s">
        <v>3923</v>
      </c>
      <c r="AF136" t="s">
        <v>3924</v>
      </c>
      <c r="AG136" t="s">
        <v>3947</v>
      </c>
      <c r="AH136" t="s">
        <v>3957</v>
      </c>
    </row>
    <row r="137" spans="1:34">
      <c r="A137" s="40" t="str">
        <f>IF(C137="","",VLOOKUP('OPĆI DIO'!$C$1,'OPĆI DIO'!$N$4:$W$137,10,FALSE))</f>
        <v/>
      </c>
      <c r="B137" s="40" t="str">
        <f>IF(C137="","",VLOOKUP('OPĆI DIO'!$C$1,'OPĆI DIO'!$N$4:$W$137,9,FALSE))</f>
        <v/>
      </c>
      <c r="C137" s="45"/>
      <c r="D137" s="40" t="str">
        <f t="shared" si="29"/>
        <v/>
      </c>
      <c r="E137" s="45"/>
      <c r="F137" s="40" t="str">
        <f t="shared" si="30"/>
        <v/>
      </c>
      <c r="G137" s="77"/>
      <c r="H137" s="40" t="str">
        <f t="shared" si="31"/>
        <v/>
      </c>
      <c r="I137" s="40" t="str">
        <f t="shared" si="32"/>
        <v/>
      </c>
      <c r="J137" s="76"/>
      <c r="K137" s="76"/>
      <c r="L137" s="76"/>
      <c r="M137" s="44"/>
      <c r="N137" t="str">
        <f>IF(C137="","",'OPĆI DIO'!$C$1)</f>
        <v/>
      </c>
      <c r="O137" t="str">
        <f t="shared" si="33"/>
        <v/>
      </c>
      <c r="P137" t="str">
        <f t="shared" si="34"/>
        <v/>
      </c>
      <c r="Q137" t="str">
        <f t="shared" si="35"/>
        <v/>
      </c>
      <c r="R137" t="str">
        <f t="shared" si="36"/>
        <v/>
      </c>
      <c r="S137" t="str">
        <f t="shared" si="37"/>
        <v/>
      </c>
      <c r="AC137" t="s">
        <v>1199</v>
      </c>
      <c r="AD137" t="s">
        <v>1200</v>
      </c>
      <c r="AE137" t="s">
        <v>3923</v>
      </c>
      <c r="AF137" t="s">
        <v>3924</v>
      </c>
      <c r="AG137" t="s">
        <v>3947</v>
      </c>
      <c r="AH137" t="s">
        <v>3954</v>
      </c>
    </row>
    <row r="138" spans="1:34">
      <c r="A138" s="40" t="str">
        <f>IF(C138="","",VLOOKUP('OPĆI DIO'!$C$1,'OPĆI DIO'!$N$4:$W$137,10,FALSE))</f>
        <v/>
      </c>
      <c r="B138" s="40" t="str">
        <f>IF(C138="","",VLOOKUP('OPĆI DIO'!$C$1,'OPĆI DIO'!$N$4:$W$137,9,FALSE))</f>
        <v/>
      </c>
      <c r="C138" s="45"/>
      <c r="D138" s="40" t="str">
        <f t="shared" si="29"/>
        <v/>
      </c>
      <c r="E138" s="45"/>
      <c r="F138" s="40" t="str">
        <f t="shared" si="30"/>
        <v/>
      </c>
      <c r="G138" s="77"/>
      <c r="H138" s="40" t="str">
        <f t="shared" si="31"/>
        <v/>
      </c>
      <c r="I138" s="40" t="str">
        <f t="shared" si="32"/>
        <v/>
      </c>
      <c r="J138" s="76"/>
      <c r="K138" s="76"/>
      <c r="L138" s="76"/>
      <c r="M138" s="44"/>
      <c r="N138" t="str">
        <f>IF(C138="","",'OPĆI DIO'!$C$1)</f>
        <v/>
      </c>
      <c r="O138" t="str">
        <f t="shared" si="33"/>
        <v/>
      </c>
      <c r="P138" t="str">
        <f t="shared" si="34"/>
        <v/>
      </c>
      <c r="Q138" t="str">
        <f t="shared" si="35"/>
        <v/>
      </c>
      <c r="R138" t="str">
        <f t="shared" si="36"/>
        <v/>
      </c>
      <c r="S138" t="str">
        <f t="shared" si="37"/>
        <v/>
      </c>
      <c r="AC138" t="s">
        <v>1493</v>
      </c>
      <c r="AD138" t="s">
        <v>1494</v>
      </c>
      <c r="AE138" t="s">
        <v>3923</v>
      </c>
      <c r="AF138" t="s">
        <v>3924</v>
      </c>
      <c r="AG138" t="s">
        <v>3949</v>
      </c>
      <c r="AH138" t="s">
        <v>3950</v>
      </c>
    </row>
    <row r="139" spans="1:34">
      <c r="A139" s="40" t="str">
        <f>IF(C139="","",VLOOKUP('OPĆI DIO'!$C$1,'OPĆI DIO'!$N$4:$W$137,10,FALSE))</f>
        <v/>
      </c>
      <c r="B139" s="40" t="str">
        <f>IF(C139="","",VLOOKUP('OPĆI DIO'!$C$1,'OPĆI DIO'!$N$4:$W$137,9,FALSE))</f>
        <v/>
      </c>
      <c r="C139" s="45"/>
      <c r="D139" s="40" t="str">
        <f t="shared" si="29"/>
        <v/>
      </c>
      <c r="E139" s="45"/>
      <c r="F139" s="40" t="str">
        <f t="shared" si="30"/>
        <v/>
      </c>
      <c r="G139" s="77"/>
      <c r="H139" s="40" t="str">
        <f t="shared" si="31"/>
        <v/>
      </c>
      <c r="I139" s="40" t="str">
        <f t="shared" si="32"/>
        <v/>
      </c>
      <c r="J139" s="76"/>
      <c r="K139" s="76"/>
      <c r="L139" s="76"/>
      <c r="M139" s="44"/>
      <c r="N139" t="str">
        <f>IF(C139="","",'OPĆI DIO'!$C$1)</f>
        <v/>
      </c>
      <c r="O139" t="str">
        <f t="shared" si="33"/>
        <v/>
      </c>
      <c r="P139" t="str">
        <f t="shared" si="34"/>
        <v/>
      </c>
      <c r="Q139" t="str">
        <f t="shared" si="35"/>
        <v/>
      </c>
      <c r="R139" t="str">
        <f t="shared" si="36"/>
        <v/>
      </c>
      <c r="S139" t="str">
        <f t="shared" si="37"/>
        <v/>
      </c>
      <c r="AC139" t="s">
        <v>1205</v>
      </c>
      <c r="AD139" t="s">
        <v>1206</v>
      </c>
      <c r="AE139" t="s">
        <v>3923</v>
      </c>
      <c r="AF139" t="s">
        <v>3924</v>
      </c>
      <c r="AG139" t="s">
        <v>3947</v>
      </c>
      <c r="AH139" t="s">
        <v>3954</v>
      </c>
    </row>
    <row r="140" spans="1:34">
      <c r="A140" s="40" t="str">
        <f>IF(C140="","",VLOOKUP('OPĆI DIO'!$C$1,'OPĆI DIO'!$N$4:$W$137,10,FALSE))</f>
        <v/>
      </c>
      <c r="B140" s="40" t="str">
        <f>IF(C140="","",VLOOKUP('OPĆI DIO'!$C$1,'OPĆI DIO'!$N$4:$W$137,9,FALSE))</f>
        <v/>
      </c>
      <c r="C140" s="45"/>
      <c r="D140" s="40" t="str">
        <f t="shared" si="29"/>
        <v/>
      </c>
      <c r="E140" s="45"/>
      <c r="F140" s="40" t="str">
        <f t="shared" si="30"/>
        <v/>
      </c>
      <c r="G140" s="77"/>
      <c r="H140" s="40" t="str">
        <f t="shared" si="31"/>
        <v/>
      </c>
      <c r="I140" s="40" t="str">
        <f t="shared" si="32"/>
        <v/>
      </c>
      <c r="J140" s="76"/>
      <c r="K140" s="76"/>
      <c r="L140" s="76"/>
      <c r="M140" s="44"/>
      <c r="N140" t="str">
        <f>IF(C140="","",'OPĆI DIO'!$C$1)</f>
        <v/>
      </c>
      <c r="O140" t="str">
        <f t="shared" si="33"/>
        <v/>
      </c>
      <c r="P140" t="str">
        <f t="shared" si="34"/>
        <v/>
      </c>
      <c r="Q140" t="str">
        <f t="shared" si="35"/>
        <v/>
      </c>
      <c r="R140" t="str">
        <f t="shared" si="36"/>
        <v/>
      </c>
      <c r="S140" t="str">
        <f t="shared" si="37"/>
        <v/>
      </c>
      <c r="AC140" t="s">
        <v>789</v>
      </c>
      <c r="AD140" t="s">
        <v>790</v>
      </c>
      <c r="AE140" t="s">
        <v>3923</v>
      </c>
      <c r="AF140" t="s">
        <v>3924</v>
      </c>
      <c r="AG140" t="s">
        <v>3947</v>
      </c>
      <c r="AH140" t="s">
        <v>3959</v>
      </c>
    </row>
    <row r="141" spans="1:34">
      <c r="A141" s="40" t="str">
        <f>IF(C141="","",VLOOKUP('OPĆI DIO'!$C$1,'OPĆI DIO'!$N$4:$W$137,10,FALSE))</f>
        <v/>
      </c>
      <c r="B141" s="40" t="str">
        <f>IF(C141="","",VLOOKUP('OPĆI DIO'!$C$1,'OPĆI DIO'!$N$4:$W$137,9,FALSE))</f>
        <v/>
      </c>
      <c r="C141" s="45"/>
      <c r="D141" s="40" t="str">
        <f t="shared" si="29"/>
        <v/>
      </c>
      <c r="E141" s="45"/>
      <c r="F141" s="40" t="str">
        <f t="shared" si="30"/>
        <v/>
      </c>
      <c r="G141" s="77"/>
      <c r="H141" s="40" t="str">
        <f t="shared" si="31"/>
        <v/>
      </c>
      <c r="I141" s="40" t="str">
        <f t="shared" si="32"/>
        <v/>
      </c>
      <c r="J141" s="76"/>
      <c r="K141" s="76"/>
      <c r="L141" s="76"/>
      <c r="M141" s="44"/>
      <c r="N141" t="str">
        <f>IF(C141="","",'OPĆI DIO'!$C$1)</f>
        <v/>
      </c>
      <c r="O141" t="str">
        <f t="shared" si="33"/>
        <v/>
      </c>
      <c r="P141" t="str">
        <f t="shared" si="34"/>
        <v/>
      </c>
      <c r="Q141" t="str">
        <f t="shared" si="35"/>
        <v/>
      </c>
      <c r="R141" t="str">
        <f t="shared" si="36"/>
        <v/>
      </c>
      <c r="S141" t="str">
        <f t="shared" si="37"/>
        <v/>
      </c>
      <c r="AC141" t="s">
        <v>1258</v>
      </c>
      <c r="AD141" t="s">
        <v>1259</v>
      </c>
      <c r="AE141" t="s">
        <v>3923</v>
      </c>
      <c r="AF141" t="s">
        <v>3924</v>
      </c>
      <c r="AG141" t="s">
        <v>3947</v>
      </c>
      <c r="AH141" t="s">
        <v>3954</v>
      </c>
    </row>
    <row r="142" spans="1:34">
      <c r="A142" s="40" t="str">
        <f>IF(C142="","",VLOOKUP('OPĆI DIO'!$C$1,'OPĆI DIO'!$N$4:$W$137,10,FALSE))</f>
        <v/>
      </c>
      <c r="B142" s="40" t="str">
        <f>IF(C142="","",VLOOKUP('OPĆI DIO'!$C$1,'OPĆI DIO'!$N$4:$W$137,9,FALSE))</f>
        <v/>
      </c>
      <c r="C142" s="45"/>
      <c r="D142" s="40" t="str">
        <f t="shared" si="29"/>
        <v/>
      </c>
      <c r="E142" s="45"/>
      <c r="F142" s="40" t="str">
        <f t="shared" si="30"/>
        <v/>
      </c>
      <c r="G142" s="77"/>
      <c r="H142" s="40" t="str">
        <f t="shared" si="31"/>
        <v/>
      </c>
      <c r="I142" s="40" t="str">
        <f t="shared" si="32"/>
        <v/>
      </c>
      <c r="J142" s="76"/>
      <c r="K142" s="76"/>
      <c r="L142" s="76"/>
      <c r="M142" s="44"/>
      <c r="N142" t="str">
        <f>IF(C142="","",'OPĆI DIO'!$C$1)</f>
        <v/>
      </c>
      <c r="O142" t="str">
        <f t="shared" si="33"/>
        <v/>
      </c>
      <c r="P142" t="str">
        <f t="shared" si="34"/>
        <v/>
      </c>
      <c r="Q142" t="str">
        <f t="shared" si="35"/>
        <v/>
      </c>
      <c r="R142" t="str">
        <f t="shared" si="36"/>
        <v/>
      </c>
      <c r="S142" t="str">
        <f t="shared" si="37"/>
        <v/>
      </c>
      <c r="AC142" t="s">
        <v>2281</v>
      </c>
      <c r="AD142" t="s">
        <v>2282</v>
      </c>
      <c r="AE142" t="s">
        <v>3923</v>
      </c>
      <c r="AF142" t="s">
        <v>3924</v>
      </c>
      <c r="AG142" t="s">
        <v>3947</v>
      </c>
      <c r="AH142" t="s">
        <v>3958</v>
      </c>
    </row>
    <row r="143" spans="1:34">
      <c r="A143" s="40" t="str">
        <f>IF(C143="","",VLOOKUP('OPĆI DIO'!$C$1,'OPĆI DIO'!$N$4:$W$137,10,FALSE))</f>
        <v/>
      </c>
      <c r="B143" s="40" t="str">
        <f>IF(C143="","",VLOOKUP('OPĆI DIO'!$C$1,'OPĆI DIO'!$N$4:$W$137,9,FALSE))</f>
        <v/>
      </c>
      <c r="C143" s="45"/>
      <c r="D143" s="40" t="str">
        <f t="shared" si="29"/>
        <v/>
      </c>
      <c r="E143" s="45"/>
      <c r="F143" s="40" t="str">
        <f t="shared" si="30"/>
        <v/>
      </c>
      <c r="G143" s="77"/>
      <c r="H143" s="40" t="str">
        <f t="shared" si="31"/>
        <v/>
      </c>
      <c r="I143" s="40" t="str">
        <f t="shared" si="32"/>
        <v/>
      </c>
      <c r="J143" s="76"/>
      <c r="K143" s="76"/>
      <c r="L143" s="76"/>
      <c r="M143" s="44"/>
      <c r="N143" t="str">
        <f>IF(C143="","",'OPĆI DIO'!$C$1)</f>
        <v/>
      </c>
      <c r="O143" t="str">
        <f t="shared" si="33"/>
        <v/>
      </c>
      <c r="P143" t="str">
        <f t="shared" si="34"/>
        <v/>
      </c>
      <c r="Q143" t="str">
        <f t="shared" si="35"/>
        <v/>
      </c>
      <c r="R143" t="str">
        <f t="shared" si="36"/>
        <v/>
      </c>
      <c r="S143" t="str">
        <f t="shared" si="37"/>
        <v/>
      </c>
      <c r="AC143" t="s">
        <v>791</v>
      </c>
      <c r="AD143" t="s">
        <v>1213</v>
      </c>
      <c r="AE143" t="s">
        <v>3923</v>
      </c>
      <c r="AF143" t="s">
        <v>3924</v>
      </c>
      <c r="AG143" t="s">
        <v>3947</v>
      </c>
      <c r="AH143" t="s">
        <v>3957</v>
      </c>
    </row>
    <row r="144" spans="1:34">
      <c r="A144" s="40" t="str">
        <f>IF(C144="","",VLOOKUP('OPĆI DIO'!$C$1,'OPĆI DIO'!$N$4:$W$137,10,FALSE))</f>
        <v/>
      </c>
      <c r="B144" s="40" t="str">
        <f>IF(C144="","",VLOOKUP('OPĆI DIO'!$C$1,'OPĆI DIO'!$N$4:$W$137,9,FALSE))</f>
        <v/>
      </c>
      <c r="C144" s="45"/>
      <c r="D144" s="40" t="str">
        <f t="shared" si="29"/>
        <v/>
      </c>
      <c r="E144" s="45"/>
      <c r="F144" s="40" t="str">
        <f t="shared" si="30"/>
        <v/>
      </c>
      <c r="G144" s="77"/>
      <c r="H144" s="40" t="str">
        <f t="shared" si="31"/>
        <v/>
      </c>
      <c r="I144" s="40" t="str">
        <f t="shared" si="32"/>
        <v/>
      </c>
      <c r="J144" s="76"/>
      <c r="K144" s="76"/>
      <c r="L144" s="76"/>
      <c r="M144" s="44"/>
      <c r="N144" t="str">
        <f>IF(C144="","",'OPĆI DIO'!$C$1)</f>
        <v/>
      </c>
      <c r="O144" t="str">
        <f t="shared" si="33"/>
        <v/>
      </c>
      <c r="P144" t="str">
        <f t="shared" si="34"/>
        <v/>
      </c>
      <c r="Q144" t="str">
        <f t="shared" si="35"/>
        <v/>
      </c>
      <c r="R144" t="str">
        <f t="shared" si="36"/>
        <v/>
      </c>
      <c r="S144" t="str">
        <f t="shared" si="37"/>
        <v/>
      </c>
      <c r="AC144" t="s">
        <v>2285</v>
      </c>
      <c r="AD144" t="s">
        <v>2286</v>
      </c>
      <c r="AE144" t="s">
        <v>3923</v>
      </c>
      <c r="AF144" t="s">
        <v>3924</v>
      </c>
      <c r="AG144" t="s">
        <v>3947</v>
      </c>
      <c r="AH144" t="s">
        <v>3954</v>
      </c>
    </row>
    <row r="145" spans="1:34">
      <c r="A145" s="40" t="str">
        <f>IF(C145="","",VLOOKUP('OPĆI DIO'!$C$1,'OPĆI DIO'!$N$4:$W$137,10,FALSE))</f>
        <v/>
      </c>
      <c r="B145" s="40" t="str">
        <f>IF(C145="","",VLOOKUP('OPĆI DIO'!$C$1,'OPĆI DIO'!$N$4:$W$137,9,FALSE))</f>
        <v/>
      </c>
      <c r="C145" s="45"/>
      <c r="D145" s="40" t="str">
        <f t="shared" si="29"/>
        <v/>
      </c>
      <c r="E145" s="45"/>
      <c r="F145" s="40" t="str">
        <f t="shared" si="30"/>
        <v/>
      </c>
      <c r="G145" s="77"/>
      <c r="H145" s="40" t="str">
        <f t="shared" si="31"/>
        <v/>
      </c>
      <c r="I145" s="40" t="str">
        <f t="shared" si="32"/>
        <v/>
      </c>
      <c r="J145" s="76"/>
      <c r="K145" s="76"/>
      <c r="L145" s="76"/>
      <c r="M145" s="44"/>
      <c r="N145" t="str">
        <f>IF(C145="","",'OPĆI DIO'!$C$1)</f>
        <v/>
      </c>
      <c r="O145" t="str">
        <f t="shared" si="33"/>
        <v/>
      </c>
      <c r="P145" t="str">
        <f t="shared" si="34"/>
        <v/>
      </c>
      <c r="Q145" t="str">
        <f t="shared" si="35"/>
        <v/>
      </c>
      <c r="R145" t="str">
        <f t="shared" si="36"/>
        <v/>
      </c>
      <c r="S145" t="str">
        <f t="shared" si="37"/>
        <v/>
      </c>
      <c r="AC145" t="s">
        <v>1542</v>
      </c>
      <c r="AD145" t="s">
        <v>1543</v>
      </c>
      <c r="AE145" t="s">
        <v>3923</v>
      </c>
      <c r="AF145" t="s">
        <v>3924</v>
      </c>
      <c r="AG145" t="s">
        <v>3949</v>
      </c>
      <c r="AH145" t="s">
        <v>3950</v>
      </c>
    </row>
    <row r="146" spans="1:34">
      <c r="A146" s="40" t="str">
        <f>IF(C146="","",VLOOKUP('OPĆI DIO'!$C$1,'OPĆI DIO'!$N$4:$W$137,10,FALSE))</f>
        <v/>
      </c>
      <c r="B146" s="40" t="str">
        <f>IF(C146="","",VLOOKUP('OPĆI DIO'!$C$1,'OPĆI DIO'!$N$4:$W$137,9,FALSE))</f>
        <v/>
      </c>
      <c r="C146" s="45"/>
      <c r="D146" s="40" t="str">
        <f t="shared" si="29"/>
        <v/>
      </c>
      <c r="E146" s="45"/>
      <c r="F146" s="40" t="str">
        <f t="shared" si="30"/>
        <v/>
      </c>
      <c r="G146" s="77"/>
      <c r="H146" s="40" t="str">
        <f t="shared" si="31"/>
        <v/>
      </c>
      <c r="I146" s="40" t="str">
        <f t="shared" si="32"/>
        <v/>
      </c>
      <c r="J146" s="76"/>
      <c r="K146" s="76"/>
      <c r="L146" s="76"/>
      <c r="M146" s="44"/>
      <c r="N146" t="str">
        <f>IF(C146="","",'OPĆI DIO'!$C$1)</f>
        <v/>
      </c>
      <c r="O146" t="str">
        <f t="shared" si="33"/>
        <v/>
      </c>
      <c r="P146" t="str">
        <f t="shared" si="34"/>
        <v/>
      </c>
      <c r="Q146" t="str">
        <f t="shared" si="35"/>
        <v/>
      </c>
      <c r="R146" t="str">
        <f t="shared" si="36"/>
        <v/>
      </c>
      <c r="S146" t="str">
        <f t="shared" si="37"/>
        <v/>
      </c>
      <c r="AC146" t="s">
        <v>4069</v>
      </c>
      <c r="AD146" t="s">
        <v>4070</v>
      </c>
      <c r="AE146" t="s">
        <v>3923</v>
      </c>
      <c r="AF146" t="s">
        <v>3924</v>
      </c>
      <c r="AG146" t="s">
        <v>3947</v>
      </c>
      <c r="AH146" t="s">
        <v>3957</v>
      </c>
    </row>
    <row r="147" spans="1:34">
      <c r="A147" s="40" t="str">
        <f>IF(C147="","",VLOOKUP('OPĆI DIO'!$C$1,'OPĆI DIO'!$N$4:$W$137,10,FALSE))</f>
        <v/>
      </c>
      <c r="B147" s="40" t="str">
        <f>IF(C147="","",VLOOKUP('OPĆI DIO'!$C$1,'OPĆI DIO'!$N$4:$W$137,9,FALSE))</f>
        <v/>
      </c>
      <c r="C147" s="45"/>
      <c r="D147" s="40" t="str">
        <f t="shared" si="29"/>
        <v/>
      </c>
      <c r="E147" s="45"/>
      <c r="F147" s="40" t="str">
        <f t="shared" si="30"/>
        <v/>
      </c>
      <c r="G147" s="77"/>
      <c r="H147" s="40" t="str">
        <f t="shared" si="31"/>
        <v/>
      </c>
      <c r="I147" s="40" t="str">
        <f t="shared" si="32"/>
        <v/>
      </c>
      <c r="J147" s="76"/>
      <c r="K147" s="76"/>
      <c r="L147" s="76"/>
      <c r="M147" s="44"/>
      <c r="N147" t="str">
        <f>IF(C147="","",'OPĆI DIO'!$C$1)</f>
        <v/>
      </c>
      <c r="O147" t="str">
        <f t="shared" si="33"/>
        <v/>
      </c>
      <c r="P147" t="str">
        <f t="shared" si="34"/>
        <v/>
      </c>
      <c r="Q147" t="str">
        <f t="shared" si="35"/>
        <v/>
      </c>
      <c r="R147" t="str">
        <f t="shared" si="36"/>
        <v/>
      </c>
      <c r="S147" t="str">
        <f t="shared" si="37"/>
        <v/>
      </c>
      <c r="AC147" t="s">
        <v>2291</v>
      </c>
      <c r="AD147" t="s">
        <v>2292</v>
      </c>
      <c r="AE147" t="s">
        <v>3923</v>
      </c>
      <c r="AF147" t="s">
        <v>3924</v>
      </c>
      <c r="AG147" t="s">
        <v>3947</v>
      </c>
      <c r="AH147" t="s">
        <v>3959</v>
      </c>
    </row>
    <row r="148" spans="1:34">
      <c r="A148" s="40" t="str">
        <f>IF(C148="","",VLOOKUP('OPĆI DIO'!$C$1,'OPĆI DIO'!$N$4:$W$137,10,FALSE))</f>
        <v/>
      </c>
      <c r="B148" s="40" t="str">
        <f>IF(C148="","",VLOOKUP('OPĆI DIO'!$C$1,'OPĆI DIO'!$N$4:$W$137,9,FALSE))</f>
        <v/>
      </c>
      <c r="C148" s="45"/>
      <c r="D148" s="40" t="str">
        <f t="shared" si="29"/>
        <v/>
      </c>
      <c r="E148" s="45"/>
      <c r="F148" s="40" t="str">
        <f t="shared" si="30"/>
        <v/>
      </c>
      <c r="G148" s="77"/>
      <c r="H148" s="40" t="str">
        <f t="shared" si="31"/>
        <v/>
      </c>
      <c r="I148" s="40" t="str">
        <f t="shared" si="32"/>
        <v/>
      </c>
      <c r="J148" s="76"/>
      <c r="K148" s="76"/>
      <c r="L148" s="76"/>
      <c r="M148" s="44"/>
      <c r="N148" t="str">
        <f>IF(C148="","",'OPĆI DIO'!$C$1)</f>
        <v/>
      </c>
      <c r="O148" t="str">
        <f t="shared" si="33"/>
        <v/>
      </c>
      <c r="P148" t="str">
        <f t="shared" si="34"/>
        <v/>
      </c>
      <c r="Q148" t="str">
        <f t="shared" si="35"/>
        <v/>
      </c>
      <c r="R148" t="str">
        <f t="shared" si="36"/>
        <v/>
      </c>
      <c r="S148" t="str">
        <f t="shared" si="37"/>
        <v/>
      </c>
      <c r="AC148" t="s">
        <v>2294</v>
      </c>
      <c r="AD148" t="s">
        <v>2295</v>
      </c>
      <c r="AE148" t="s">
        <v>3923</v>
      </c>
      <c r="AF148" t="s">
        <v>3924</v>
      </c>
      <c r="AG148" t="s">
        <v>3947</v>
      </c>
      <c r="AH148" t="s">
        <v>3957</v>
      </c>
    </row>
    <row r="149" spans="1:34">
      <c r="A149" s="40" t="str">
        <f>IF(C149="","",VLOOKUP('OPĆI DIO'!$C$1,'OPĆI DIO'!$N$4:$W$137,10,FALSE))</f>
        <v/>
      </c>
      <c r="B149" s="40" t="str">
        <f>IF(C149="","",VLOOKUP('OPĆI DIO'!$C$1,'OPĆI DIO'!$N$4:$W$137,9,FALSE))</f>
        <v/>
      </c>
      <c r="C149" s="45"/>
      <c r="D149" s="40" t="str">
        <f t="shared" si="29"/>
        <v/>
      </c>
      <c r="E149" s="45"/>
      <c r="F149" s="40" t="str">
        <f t="shared" si="30"/>
        <v/>
      </c>
      <c r="G149" s="77"/>
      <c r="H149" s="40" t="str">
        <f t="shared" si="31"/>
        <v/>
      </c>
      <c r="I149" s="40" t="str">
        <f t="shared" si="32"/>
        <v/>
      </c>
      <c r="J149" s="76"/>
      <c r="K149" s="76"/>
      <c r="L149" s="76"/>
      <c r="M149" s="44"/>
      <c r="N149" t="str">
        <f>IF(C149="","",'OPĆI DIO'!$C$1)</f>
        <v/>
      </c>
      <c r="O149" t="str">
        <f t="shared" si="33"/>
        <v/>
      </c>
      <c r="P149" t="str">
        <f t="shared" si="34"/>
        <v/>
      </c>
      <c r="Q149" t="str">
        <f t="shared" si="35"/>
        <v/>
      </c>
      <c r="R149" t="str">
        <f t="shared" si="36"/>
        <v/>
      </c>
      <c r="S149" t="str">
        <f t="shared" si="37"/>
        <v/>
      </c>
      <c r="AC149" t="s">
        <v>1366</v>
      </c>
      <c r="AD149" t="s">
        <v>1367</v>
      </c>
      <c r="AE149" t="s">
        <v>3927</v>
      </c>
      <c r="AF149" t="s">
        <v>3928</v>
      </c>
      <c r="AG149" t="s">
        <v>3947</v>
      </c>
      <c r="AH149" t="s">
        <v>3955</v>
      </c>
    </row>
    <row r="150" spans="1:34">
      <c r="A150" s="40" t="str">
        <f>IF(C150="","",VLOOKUP('OPĆI DIO'!$C$1,'OPĆI DIO'!$N$4:$W$137,10,FALSE))</f>
        <v/>
      </c>
      <c r="B150" s="40" t="str">
        <f>IF(C150="","",VLOOKUP('OPĆI DIO'!$C$1,'OPĆI DIO'!$N$4:$W$137,9,FALSE))</f>
        <v/>
      </c>
      <c r="C150" s="45"/>
      <c r="D150" s="40" t="str">
        <f t="shared" si="29"/>
        <v/>
      </c>
      <c r="E150" s="45"/>
      <c r="F150" s="40" t="str">
        <f t="shared" si="30"/>
        <v/>
      </c>
      <c r="G150" s="77"/>
      <c r="H150" s="40" t="str">
        <f t="shared" si="31"/>
        <v/>
      </c>
      <c r="I150" s="40" t="str">
        <f t="shared" si="32"/>
        <v/>
      </c>
      <c r="J150" s="76"/>
      <c r="K150" s="76"/>
      <c r="L150" s="76"/>
      <c r="M150" s="44"/>
      <c r="N150" t="str">
        <f>IF(C150="","",'OPĆI DIO'!$C$1)</f>
        <v/>
      </c>
      <c r="O150" t="str">
        <f t="shared" si="33"/>
        <v/>
      </c>
      <c r="P150" t="str">
        <f t="shared" si="34"/>
        <v/>
      </c>
      <c r="Q150" t="str">
        <f t="shared" si="35"/>
        <v/>
      </c>
      <c r="R150" t="str">
        <f t="shared" si="36"/>
        <v/>
      </c>
      <c r="S150" t="str">
        <f t="shared" si="37"/>
        <v/>
      </c>
      <c r="AC150" t="s">
        <v>1445</v>
      </c>
      <c r="AD150" t="s">
        <v>1446</v>
      </c>
      <c r="AE150" t="s">
        <v>3923</v>
      </c>
      <c r="AF150" t="s">
        <v>3924</v>
      </c>
      <c r="AG150" t="s">
        <v>3947</v>
      </c>
      <c r="AH150" t="s">
        <v>3955</v>
      </c>
    </row>
    <row r="151" spans="1:34">
      <c r="A151" s="40" t="str">
        <f>IF(C151="","",VLOOKUP('OPĆI DIO'!$C$1,'OPĆI DIO'!$N$4:$W$137,10,FALSE))</f>
        <v/>
      </c>
      <c r="B151" s="40" t="str">
        <f>IF(C151="","",VLOOKUP('OPĆI DIO'!$C$1,'OPĆI DIO'!$N$4:$W$137,9,FALSE))</f>
        <v/>
      </c>
      <c r="C151" s="45"/>
      <c r="D151" s="40" t="str">
        <f t="shared" si="29"/>
        <v/>
      </c>
      <c r="E151" s="45"/>
      <c r="F151" s="40" t="str">
        <f t="shared" si="30"/>
        <v/>
      </c>
      <c r="G151" s="77"/>
      <c r="H151" s="40" t="str">
        <f t="shared" si="31"/>
        <v/>
      </c>
      <c r="I151" s="40" t="str">
        <f t="shared" si="32"/>
        <v/>
      </c>
      <c r="J151" s="76"/>
      <c r="K151" s="76"/>
      <c r="L151" s="76"/>
      <c r="M151" s="44"/>
      <c r="N151" t="str">
        <f>IF(C151="","",'OPĆI DIO'!$C$1)</f>
        <v/>
      </c>
      <c r="O151" t="str">
        <f t="shared" si="33"/>
        <v/>
      </c>
      <c r="P151" t="str">
        <f t="shared" si="34"/>
        <v/>
      </c>
      <c r="Q151" t="str">
        <f t="shared" si="35"/>
        <v/>
      </c>
      <c r="R151" t="str">
        <f t="shared" si="36"/>
        <v/>
      </c>
      <c r="S151" t="str">
        <f t="shared" si="37"/>
        <v/>
      </c>
      <c r="AC151" t="s">
        <v>1530</v>
      </c>
      <c r="AD151" t="s">
        <v>1531</v>
      </c>
      <c r="AE151" t="s">
        <v>3927</v>
      </c>
      <c r="AF151" t="s">
        <v>3928</v>
      </c>
      <c r="AG151" t="s">
        <v>3947</v>
      </c>
      <c r="AH151" t="s">
        <v>3955</v>
      </c>
    </row>
    <row r="152" spans="1:34">
      <c r="A152" s="40" t="str">
        <f>IF(C152="","",VLOOKUP('OPĆI DIO'!$C$1,'OPĆI DIO'!$N$4:$W$137,10,FALSE))</f>
        <v/>
      </c>
      <c r="B152" s="40" t="str">
        <f>IF(C152="","",VLOOKUP('OPĆI DIO'!$C$1,'OPĆI DIO'!$N$4:$W$137,9,FALSE))</f>
        <v/>
      </c>
      <c r="C152" s="45"/>
      <c r="D152" s="40" t="str">
        <f t="shared" si="29"/>
        <v/>
      </c>
      <c r="E152" s="45"/>
      <c r="F152" s="40" t="str">
        <f t="shared" si="30"/>
        <v/>
      </c>
      <c r="G152" s="77"/>
      <c r="H152" s="40" t="str">
        <f t="shared" si="31"/>
        <v/>
      </c>
      <c r="I152" s="40" t="str">
        <f t="shared" si="32"/>
        <v/>
      </c>
      <c r="J152" s="76"/>
      <c r="K152" s="76"/>
      <c r="L152" s="76"/>
      <c r="M152" s="44"/>
      <c r="N152" t="str">
        <f>IF(C152="","",'OPĆI DIO'!$C$1)</f>
        <v/>
      </c>
      <c r="O152" t="str">
        <f t="shared" si="33"/>
        <v/>
      </c>
      <c r="P152" t="str">
        <f t="shared" si="34"/>
        <v/>
      </c>
      <c r="Q152" t="str">
        <f t="shared" si="35"/>
        <v/>
      </c>
      <c r="R152" t="str">
        <f t="shared" si="36"/>
        <v/>
      </c>
      <c r="S152" t="str">
        <f t="shared" si="37"/>
        <v/>
      </c>
      <c r="AC152" t="s">
        <v>47</v>
      </c>
      <c r="AD152" t="s">
        <v>48</v>
      </c>
      <c r="AE152" t="s">
        <v>3929</v>
      </c>
      <c r="AF152" t="s">
        <v>3930</v>
      </c>
      <c r="AG152" t="s">
        <v>3947</v>
      </c>
      <c r="AH152" t="s">
        <v>3955</v>
      </c>
    </row>
    <row r="153" spans="1:34">
      <c r="A153" s="40" t="str">
        <f>IF(C153="","",VLOOKUP('OPĆI DIO'!$C$1,'OPĆI DIO'!$N$4:$W$137,10,FALSE))</f>
        <v/>
      </c>
      <c r="B153" s="40" t="str">
        <f>IF(C153="","",VLOOKUP('OPĆI DIO'!$C$1,'OPĆI DIO'!$N$4:$W$137,9,FALSE))</f>
        <v/>
      </c>
      <c r="C153" s="45"/>
      <c r="D153" s="40" t="str">
        <f t="shared" si="29"/>
        <v/>
      </c>
      <c r="E153" s="45"/>
      <c r="F153" s="40" t="str">
        <f t="shared" si="30"/>
        <v/>
      </c>
      <c r="G153" s="77"/>
      <c r="H153" s="40" t="str">
        <f t="shared" si="31"/>
        <v/>
      </c>
      <c r="I153" s="40" t="str">
        <f t="shared" si="32"/>
        <v/>
      </c>
      <c r="J153" s="76"/>
      <c r="K153" s="76"/>
      <c r="L153" s="76"/>
      <c r="M153" s="44"/>
      <c r="N153" t="str">
        <f>IF(C153="","",'OPĆI DIO'!$C$1)</f>
        <v/>
      </c>
      <c r="O153" t="str">
        <f t="shared" si="33"/>
        <v/>
      </c>
      <c r="P153" t="str">
        <f t="shared" si="34"/>
        <v/>
      </c>
      <c r="Q153" t="str">
        <f t="shared" si="35"/>
        <v/>
      </c>
      <c r="R153" t="str">
        <f t="shared" si="36"/>
        <v/>
      </c>
      <c r="S153" t="str">
        <f t="shared" si="37"/>
        <v/>
      </c>
      <c r="AC153" t="s">
        <v>57</v>
      </c>
      <c r="AD153" t="s">
        <v>58</v>
      </c>
      <c r="AE153" t="s">
        <v>3929</v>
      </c>
      <c r="AF153" t="s">
        <v>3930</v>
      </c>
      <c r="AG153" t="s">
        <v>3947</v>
      </c>
      <c r="AH153" t="s">
        <v>3955</v>
      </c>
    </row>
    <row r="154" spans="1:34">
      <c r="A154" s="40" t="str">
        <f>IF(C154="","",VLOOKUP('OPĆI DIO'!$C$1,'OPĆI DIO'!$N$4:$W$137,10,FALSE))</f>
        <v/>
      </c>
      <c r="B154" s="40" t="str">
        <f>IF(C154="","",VLOOKUP('OPĆI DIO'!$C$1,'OPĆI DIO'!$N$4:$W$137,9,FALSE))</f>
        <v/>
      </c>
      <c r="C154" s="45"/>
      <c r="D154" s="40" t="str">
        <f t="shared" si="29"/>
        <v/>
      </c>
      <c r="E154" s="45"/>
      <c r="F154" s="40" t="str">
        <f t="shared" si="30"/>
        <v/>
      </c>
      <c r="G154" s="77"/>
      <c r="H154" s="40" t="str">
        <f t="shared" si="31"/>
        <v/>
      </c>
      <c r="I154" s="40" t="str">
        <f t="shared" si="32"/>
        <v/>
      </c>
      <c r="J154" s="76"/>
      <c r="K154" s="76"/>
      <c r="L154" s="76"/>
      <c r="M154" s="44"/>
      <c r="N154" t="str">
        <f>IF(C154="","",'OPĆI DIO'!$C$1)</f>
        <v/>
      </c>
      <c r="O154" t="str">
        <f t="shared" si="33"/>
        <v/>
      </c>
      <c r="P154" t="str">
        <f t="shared" si="34"/>
        <v/>
      </c>
      <c r="Q154" t="str">
        <f t="shared" si="35"/>
        <v/>
      </c>
      <c r="R154" t="str">
        <f t="shared" si="36"/>
        <v/>
      </c>
      <c r="S154" t="str">
        <f t="shared" si="37"/>
        <v/>
      </c>
      <c r="AC154" t="s">
        <v>60</v>
      </c>
      <c r="AD154" t="s">
        <v>61</v>
      </c>
      <c r="AE154" t="s">
        <v>3929</v>
      </c>
      <c r="AF154" t="s">
        <v>3930</v>
      </c>
      <c r="AG154" t="s">
        <v>3947</v>
      </c>
      <c r="AH154" t="s">
        <v>3955</v>
      </c>
    </row>
    <row r="155" spans="1:34">
      <c r="A155" s="40" t="str">
        <f>IF(C155="","",VLOOKUP('OPĆI DIO'!$C$1,'OPĆI DIO'!$N$4:$W$137,10,FALSE))</f>
        <v/>
      </c>
      <c r="B155" s="40" t="str">
        <f>IF(C155="","",VLOOKUP('OPĆI DIO'!$C$1,'OPĆI DIO'!$N$4:$W$137,9,FALSE))</f>
        <v/>
      </c>
      <c r="C155" s="45"/>
      <c r="D155" s="40" t="str">
        <f t="shared" si="29"/>
        <v/>
      </c>
      <c r="E155" s="45"/>
      <c r="F155" s="40" t="str">
        <f t="shared" si="30"/>
        <v/>
      </c>
      <c r="G155" s="77"/>
      <c r="H155" s="40" t="str">
        <f t="shared" si="31"/>
        <v/>
      </c>
      <c r="I155" s="40" t="str">
        <f t="shared" si="32"/>
        <v/>
      </c>
      <c r="J155" s="76"/>
      <c r="K155" s="76"/>
      <c r="L155" s="76"/>
      <c r="M155" s="44"/>
      <c r="N155" t="str">
        <f>IF(C155="","",'OPĆI DIO'!$C$1)</f>
        <v/>
      </c>
      <c r="O155" t="str">
        <f t="shared" si="33"/>
        <v/>
      </c>
      <c r="P155" t="str">
        <f t="shared" si="34"/>
        <v/>
      </c>
      <c r="Q155" t="str">
        <f t="shared" si="35"/>
        <v/>
      </c>
      <c r="R155" t="str">
        <f t="shared" si="36"/>
        <v/>
      </c>
      <c r="S155" t="str">
        <f t="shared" si="37"/>
        <v/>
      </c>
      <c r="AC155" t="s">
        <v>62</v>
      </c>
      <c r="AD155" t="s">
        <v>63</v>
      </c>
      <c r="AE155" t="s">
        <v>3929</v>
      </c>
      <c r="AF155" t="s">
        <v>3930</v>
      </c>
      <c r="AG155" t="s">
        <v>3947</v>
      </c>
      <c r="AH155" t="s">
        <v>3955</v>
      </c>
    </row>
    <row r="156" spans="1:34">
      <c r="A156" s="40" t="str">
        <f>IF(C156="","",VLOOKUP('OPĆI DIO'!$C$1,'OPĆI DIO'!$N$4:$W$137,10,FALSE))</f>
        <v/>
      </c>
      <c r="B156" s="40" t="str">
        <f>IF(C156="","",VLOOKUP('OPĆI DIO'!$C$1,'OPĆI DIO'!$N$4:$W$137,9,FALSE))</f>
        <v/>
      </c>
      <c r="C156" s="45"/>
      <c r="D156" s="40" t="str">
        <f t="shared" si="29"/>
        <v/>
      </c>
      <c r="E156" s="45"/>
      <c r="F156" s="40" t="str">
        <f t="shared" si="30"/>
        <v/>
      </c>
      <c r="G156" s="77"/>
      <c r="H156" s="40" t="str">
        <f t="shared" si="31"/>
        <v/>
      </c>
      <c r="I156" s="40" t="str">
        <f t="shared" si="32"/>
        <v/>
      </c>
      <c r="J156" s="76"/>
      <c r="K156" s="76"/>
      <c r="L156" s="76"/>
      <c r="M156" s="44"/>
      <c r="N156" t="str">
        <f>IF(C156="","",'OPĆI DIO'!$C$1)</f>
        <v/>
      </c>
      <c r="O156" t="str">
        <f t="shared" si="33"/>
        <v/>
      </c>
      <c r="P156" t="str">
        <f t="shared" si="34"/>
        <v/>
      </c>
      <c r="Q156" t="str">
        <f t="shared" si="35"/>
        <v/>
      </c>
      <c r="R156" t="str">
        <f t="shared" si="36"/>
        <v/>
      </c>
      <c r="S156" t="str">
        <f t="shared" si="37"/>
        <v/>
      </c>
      <c r="AC156" t="s">
        <v>667</v>
      </c>
      <c r="AD156" t="s">
        <v>668</v>
      </c>
      <c r="AE156" t="s">
        <v>3929</v>
      </c>
      <c r="AF156" t="s">
        <v>3930</v>
      </c>
      <c r="AG156" t="s">
        <v>3947</v>
      </c>
      <c r="AH156" t="s">
        <v>3955</v>
      </c>
    </row>
    <row r="157" spans="1:34">
      <c r="A157" s="40" t="str">
        <f>IF(C157="","",VLOOKUP('OPĆI DIO'!$C$1,'OPĆI DIO'!$N$4:$W$137,10,FALSE))</f>
        <v/>
      </c>
      <c r="B157" s="40" t="str">
        <f>IF(C157="","",VLOOKUP('OPĆI DIO'!$C$1,'OPĆI DIO'!$N$4:$W$137,9,FALSE))</f>
        <v/>
      </c>
      <c r="C157" s="45"/>
      <c r="D157" s="40" t="str">
        <f t="shared" si="29"/>
        <v/>
      </c>
      <c r="E157" s="45"/>
      <c r="F157" s="40" t="str">
        <f t="shared" si="30"/>
        <v/>
      </c>
      <c r="G157" s="77"/>
      <c r="H157" s="40" t="str">
        <f t="shared" si="31"/>
        <v/>
      </c>
      <c r="I157" s="40" t="str">
        <f t="shared" si="32"/>
        <v/>
      </c>
      <c r="J157" s="76"/>
      <c r="K157" s="76"/>
      <c r="L157" s="76"/>
      <c r="M157" s="44"/>
      <c r="N157" t="str">
        <f>IF(C157="","",'OPĆI DIO'!$C$1)</f>
        <v/>
      </c>
      <c r="O157" t="str">
        <f t="shared" si="33"/>
        <v/>
      </c>
      <c r="P157" t="str">
        <f t="shared" si="34"/>
        <v/>
      </c>
      <c r="Q157" t="str">
        <f t="shared" si="35"/>
        <v/>
      </c>
      <c r="R157" t="str">
        <f t="shared" si="36"/>
        <v/>
      </c>
      <c r="S157" t="str">
        <f t="shared" si="37"/>
        <v/>
      </c>
      <c r="AC157" t="s">
        <v>67</v>
      </c>
      <c r="AD157" t="s">
        <v>68</v>
      </c>
      <c r="AE157" t="s">
        <v>3929</v>
      </c>
      <c r="AF157" t="s">
        <v>3930</v>
      </c>
      <c r="AG157" t="s">
        <v>3947</v>
      </c>
      <c r="AH157" t="s">
        <v>3955</v>
      </c>
    </row>
    <row r="158" spans="1:34">
      <c r="A158" s="40" t="str">
        <f>IF(C158="","",VLOOKUP('OPĆI DIO'!$C$1,'OPĆI DIO'!$N$4:$W$137,10,FALSE))</f>
        <v/>
      </c>
      <c r="B158" s="40" t="str">
        <f>IF(C158="","",VLOOKUP('OPĆI DIO'!$C$1,'OPĆI DIO'!$N$4:$W$137,9,FALSE))</f>
        <v/>
      </c>
      <c r="C158" s="45"/>
      <c r="D158" s="40" t="str">
        <f t="shared" si="29"/>
        <v/>
      </c>
      <c r="E158" s="45"/>
      <c r="F158" s="40" t="str">
        <f t="shared" si="30"/>
        <v/>
      </c>
      <c r="G158" s="77"/>
      <c r="H158" s="40" t="str">
        <f t="shared" si="31"/>
        <v/>
      </c>
      <c r="I158" s="40" t="str">
        <f t="shared" si="32"/>
        <v/>
      </c>
      <c r="J158" s="76"/>
      <c r="K158" s="76"/>
      <c r="L158" s="76"/>
      <c r="M158" s="44"/>
      <c r="N158" t="str">
        <f>IF(C158="","",'OPĆI DIO'!$C$1)</f>
        <v/>
      </c>
      <c r="O158" t="str">
        <f t="shared" si="33"/>
        <v/>
      </c>
      <c r="P158" t="str">
        <f t="shared" si="34"/>
        <v/>
      </c>
      <c r="Q158" t="str">
        <f t="shared" si="35"/>
        <v/>
      </c>
      <c r="R158" t="str">
        <f t="shared" si="36"/>
        <v/>
      </c>
      <c r="S158" t="str">
        <f t="shared" si="37"/>
        <v/>
      </c>
      <c r="AC158" t="s">
        <v>69</v>
      </c>
      <c r="AD158" t="s">
        <v>70</v>
      </c>
      <c r="AE158" t="s">
        <v>3929</v>
      </c>
      <c r="AF158" t="s">
        <v>3930</v>
      </c>
      <c r="AG158" t="s">
        <v>3947</v>
      </c>
      <c r="AH158" t="s">
        <v>3955</v>
      </c>
    </row>
    <row r="159" spans="1:34">
      <c r="A159" s="40" t="str">
        <f>IF(C159="","",VLOOKUP('OPĆI DIO'!$C$1,'OPĆI DIO'!$N$4:$W$137,10,FALSE))</f>
        <v/>
      </c>
      <c r="B159" s="40" t="str">
        <f>IF(C159="","",VLOOKUP('OPĆI DIO'!$C$1,'OPĆI DIO'!$N$4:$W$137,9,FALSE))</f>
        <v/>
      </c>
      <c r="C159" s="45"/>
      <c r="D159" s="40" t="str">
        <f t="shared" si="29"/>
        <v/>
      </c>
      <c r="E159" s="45"/>
      <c r="F159" s="40" t="str">
        <f t="shared" si="30"/>
        <v/>
      </c>
      <c r="G159" s="77"/>
      <c r="H159" s="40" t="str">
        <f t="shared" si="31"/>
        <v/>
      </c>
      <c r="I159" s="40" t="str">
        <f t="shared" si="32"/>
        <v/>
      </c>
      <c r="J159" s="76"/>
      <c r="K159" s="76"/>
      <c r="L159" s="76"/>
      <c r="M159" s="44"/>
      <c r="N159" t="str">
        <f>IF(C159="","",'OPĆI DIO'!$C$1)</f>
        <v/>
      </c>
      <c r="O159" t="str">
        <f t="shared" si="33"/>
        <v/>
      </c>
      <c r="P159" t="str">
        <f t="shared" si="34"/>
        <v/>
      </c>
      <c r="Q159" t="str">
        <f t="shared" si="35"/>
        <v/>
      </c>
      <c r="R159" t="str">
        <f t="shared" si="36"/>
        <v/>
      </c>
      <c r="S159" t="str">
        <f t="shared" si="37"/>
        <v/>
      </c>
      <c r="AC159" t="s">
        <v>71</v>
      </c>
      <c r="AD159" t="s">
        <v>72</v>
      </c>
      <c r="AE159" t="s">
        <v>3929</v>
      </c>
      <c r="AF159" t="s">
        <v>3930</v>
      </c>
      <c r="AG159" t="s">
        <v>3947</v>
      </c>
      <c r="AH159" t="s">
        <v>3955</v>
      </c>
    </row>
    <row r="160" spans="1:34">
      <c r="A160" s="40" t="str">
        <f>IF(C160="","",VLOOKUP('OPĆI DIO'!$C$1,'OPĆI DIO'!$N$4:$W$137,10,FALSE))</f>
        <v/>
      </c>
      <c r="B160" s="40" t="str">
        <f>IF(C160="","",VLOOKUP('OPĆI DIO'!$C$1,'OPĆI DIO'!$N$4:$W$137,9,FALSE))</f>
        <v/>
      </c>
      <c r="C160" s="45"/>
      <c r="D160" s="40" t="str">
        <f t="shared" si="29"/>
        <v/>
      </c>
      <c r="E160" s="45"/>
      <c r="F160" s="40" t="str">
        <f t="shared" si="30"/>
        <v/>
      </c>
      <c r="G160" s="77"/>
      <c r="H160" s="40" t="str">
        <f t="shared" si="31"/>
        <v/>
      </c>
      <c r="I160" s="40" t="str">
        <f t="shared" si="32"/>
        <v/>
      </c>
      <c r="J160" s="76"/>
      <c r="K160" s="76"/>
      <c r="L160" s="76"/>
      <c r="M160" s="44"/>
      <c r="N160" t="str">
        <f>IF(C160="","",'OPĆI DIO'!$C$1)</f>
        <v/>
      </c>
      <c r="O160" t="str">
        <f t="shared" si="33"/>
        <v/>
      </c>
      <c r="P160" t="str">
        <f t="shared" si="34"/>
        <v/>
      </c>
      <c r="Q160" t="str">
        <f t="shared" si="35"/>
        <v/>
      </c>
      <c r="R160" t="str">
        <f t="shared" si="36"/>
        <v/>
      </c>
      <c r="S160" t="str">
        <f t="shared" si="37"/>
        <v/>
      </c>
      <c r="AC160" t="s">
        <v>74</v>
      </c>
      <c r="AD160" t="s">
        <v>75</v>
      </c>
      <c r="AE160" t="s">
        <v>3929</v>
      </c>
      <c r="AF160" t="s">
        <v>3930</v>
      </c>
      <c r="AG160" t="s">
        <v>3947</v>
      </c>
      <c r="AH160" t="s">
        <v>3955</v>
      </c>
    </row>
    <row r="161" spans="1:34">
      <c r="A161" s="40" t="str">
        <f>IF(C161="","",VLOOKUP('OPĆI DIO'!$C$1,'OPĆI DIO'!$N$4:$W$137,10,FALSE))</f>
        <v/>
      </c>
      <c r="B161" s="40" t="str">
        <f>IF(C161="","",VLOOKUP('OPĆI DIO'!$C$1,'OPĆI DIO'!$N$4:$W$137,9,FALSE))</f>
        <v/>
      </c>
      <c r="C161" s="45"/>
      <c r="D161" s="40" t="str">
        <f t="shared" si="29"/>
        <v/>
      </c>
      <c r="E161" s="45"/>
      <c r="F161" s="40" t="str">
        <f t="shared" si="30"/>
        <v/>
      </c>
      <c r="G161" s="77"/>
      <c r="H161" s="40" t="str">
        <f t="shared" si="31"/>
        <v/>
      </c>
      <c r="I161" s="40" t="str">
        <f t="shared" si="32"/>
        <v/>
      </c>
      <c r="J161" s="76"/>
      <c r="K161" s="76"/>
      <c r="L161" s="76"/>
      <c r="M161" s="44"/>
      <c r="N161" t="str">
        <f>IF(C161="","",'OPĆI DIO'!$C$1)</f>
        <v/>
      </c>
      <c r="O161" t="str">
        <f t="shared" si="33"/>
        <v/>
      </c>
      <c r="P161" t="str">
        <f t="shared" si="34"/>
        <v/>
      </c>
      <c r="Q161" t="str">
        <f t="shared" si="35"/>
        <v/>
      </c>
      <c r="R161" t="str">
        <f t="shared" si="36"/>
        <v/>
      </c>
      <c r="S161" t="str">
        <f t="shared" si="37"/>
        <v/>
      </c>
      <c r="AC161" t="s">
        <v>671</v>
      </c>
      <c r="AD161" t="s">
        <v>672</v>
      </c>
      <c r="AE161" t="s">
        <v>3929</v>
      </c>
      <c r="AF161" t="s">
        <v>3930</v>
      </c>
      <c r="AG161" t="s">
        <v>3947</v>
      </c>
      <c r="AH161" t="s">
        <v>3955</v>
      </c>
    </row>
    <row r="162" spans="1:34">
      <c r="A162" s="40" t="str">
        <f>IF(C162="","",VLOOKUP('OPĆI DIO'!$C$1,'OPĆI DIO'!$N$4:$W$137,10,FALSE))</f>
        <v/>
      </c>
      <c r="B162" s="40" t="str">
        <f>IF(C162="","",VLOOKUP('OPĆI DIO'!$C$1,'OPĆI DIO'!$N$4:$W$137,9,FALSE))</f>
        <v/>
      </c>
      <c r="C162" s="45"/>
      <c r="D162" s="40" t="str">
        <f t="shared" si="29"/>
        <v/>
      </c>
      <c r="E162" s="45"/>
      <c r="F162" s="40" t="str">
        <f t="shared" si="30"/>
        <v/>
      </c>
      <c r="G162" s="77"/>
      <c r="H162" s="40" t="str">
        <f t="shared" si="31"/>
        <v/>
      </c>
      <c r="I162" s="40" t="str">
        <f t="shared" si="32"/>
        <v/>
      </c>
      <c r="J162" s="76"/>
      <c r="K162" s="76"/>
      <c r="L162" s="76"/>
      <c r="M162" s="44"/>
      <c r="N162" t="str">
        <f>IF(C162="","",'OPĆI DIO'!$C$1)</f>
        <v/>
      </c>
      <c r="O162" t="str">
        <f t="shared" si="33"/>
        <v/>
      </c>
      <c r="P162" t="str">
        <f t="shared" si="34"/>
        <v/>
      </c>
      <c r="Q162" t="str">
        <f t="shared" si="35"/>
        <v/>
      </c>
      <c r="R162" t="str">
        <f t="shared" si="36"/>
        <v/>
      </c>
      <c r="S162" t="str">
        <f t="shared" si="37"/>
        <v/>
      </c>
      <c r="AC162" t="s">
        <v>1432</v>
      </c>
      <c r="AD162" t="s">
        <v>765</v>
      </c>
      <c r="AE162" t="s">
        <v>3929</v>
      </c>
      <c r="AF162" t="s">
        <v>3930</v>
      </c>
      <c r="AG162" t="s">
        <v>3947</v>
      </c>
      <c r="AH162" t="s">
        <v>3955</v>
      </c>
    </row>
    <row r="163" spans="1:34">
      <c r="A163" s="40" t="str">
        <f>IF(C163="","",VLOOKUP('OPĆI DIO'!$C$1,'OPĆI DIO'!$N$4:$W$137,10,FALSE))</f>
        <v/>
      </c>
      <c r="B163" s="40" t="str">
        <f>IF(C163="","",VLOOKUP('OPĆI DIO'!$C$1,'OPĆI DIO'!$N$4:$W$137,9,FALSE))</f>
        <v/>
      </c>
      <c r="C163" s="45"/>
      <c r="D163" s="40" t="str">
        <f t="shared" si="29"/>
        <v/>
      </c>
      <c r="E163" s="45"/>
      <c r="F163" s="40" t="str">
        <f t="shared" si="30"/>
        <v/>
      </c>
      <c r="G163" s="77"/>
      <c r="H163" s="40" t="str">
        <f t="shared" si="31"/>
        <v/>
      </c>
      <c r="I163" s="40" t="str">
        <f t="shared" si="32"/>
        <v/>
      </c>
      <c r="J163" s="76"/>
      <c r="K163" s="76"/>
      <c r="L163" s="76"/>
      <c r="M163" s="44"/>
      <c r="N163" t="str">
        <f>IF(C163="","",'OPĆI DIO'!$C$1)</f>
        <v/>
      </c>
      <c r="O163" t="str">
        <f t="shared" si="33"/>
        <v/>
      </c>
      <c r="P163" t="str">
        <f t="shared" si="34"/>
        <v/>
      </c>
      <c r="Q163" t="str">
        <f t="shared" si="35"/>
        <v/>
      </c>
      <c r="R163" t="str">
        <f t="shared" si="36"/>
        <v/>
      </c>
      <c r="S163" t="str">
        <f t="shared" si="37"/>
        <v/>
      </c>
      <c r="AC163" t="s">
        <v>766</v>
      </c>
      <c r="AD163" t="s">
        <v>767</v>
      </c>
      <c r="AE163" t="s">
        <v>3929</v>
      </c>
      <c r="AF163" t="s">
        <v>3930</v>
      </c>
      <c r="AG163" t="s">
        <v>3947</v>
      </c>
      <c r="AH163" t="s">
        <v>3955</v>
      </c>
    </row>
    <row r="164" spans="1:34">
      <c r="A164" s="40" t="str">
        <f>IF(C164="","",VLOOKUP('OPĆI DIO'!$C$1,'OPĆI DIO'!$N$4:$W$137,10,FALSE))</f>
        <v/>
      </c>
      <c r="B164" s="40" t="str">
        <f>IF(C164="","",VLOOKUP('OPĆI DIO'!$C$1,'OPĆI DIO'!$N$4:$W$137,9,FALSE))</f>
        <v/>
      </c>
      <c r="C164" s="45"/>
      <c r="D164" s="40" t="str">
        <f t="shared" si="29"/>
        <v/>
      </c>
      <c r="E164" s="45"/>
      <c r="F164" s="40" t="str">
        <f t="shared" si="30"/>
        <v/>
      </c>
      <c r="G164" s="77"/>
      <c r="H164" s="40" t="str">
        <f t="shared" si="31"/>
        <v/>
      </c>
      <c r="I164" s="40" t="str">
        <f t="shared" si="32"/>
        <v/>
      </c>
      <c r="J164" s="76"/>
      <c r="K164" s="76"/>
      <c r="L164" s="76"/>
      <c r="M164" s="44"/>
      <c r="N164" t="str">
        <f>IF(C164="","",'OPĆI DIO'!$C$1)</f>
        <v/>
      </c>
      <c r="O164" t="str">
        <f t="shared" si="33"/>
        <v/>
      </c>
      <c r="P164" t="str">
        <f t="shared" si="34"/>
        <v/>
      </c>
      <c r="Q164" t="str">
        <f t="shared" si="35"/>
        <v/>
      </c>
      <c r="R164" t="str">
        <f t="shared" si="36"/>
        <v/>
      </c>
      <c r="S164" t="str">
        <f t="shared" si="37"/>
        <v/>
      </c>
      <c r="AC164" t="s">
        <v>665</v>
      </c>
      <c r="AD164" t="s">
        <v>666</v>
      </c>
      <c r="AE164" t="s">
        <v>3929</v>
      </c>
      <c r="AF164" t="s">
        <v>3930</v>
      </c>
      <c r="AG164" t="s">
        <v>3947</v>
      </c>
      <c r="AH164" t="s">
        <v>3955</v>
      </c>
    </row>
    <row r="165" spans="1:34">
      <c r="A165" s="40" t="str">
        <f>IF(C165="","",VLOOKUP('OPĆI DIO'!$C$1,'OPĆI DIO'!$N$4:$W$137,10,FALSE))</f>
        <v/>
      </c>
      <c r="B165" s="40" t="str">
        <f>IF(C165="","",VLOOKUP('OPĆI DIO'!$C$1,'OPĆI DIO'!$N$4:$W$137,9,FALSE))</f>
        <v/>
      </c>
      <c r="C165" s="45"/>
      <c r="D165" s="40" t="str">
        <f t="shared" si="29"/>
        <v/>
      </c>
      <c r="E165" s="45"/>
      <c r="F165" s="40" t="str">
        <f t="shared" si="30"/>
        <v/>
      </c>
      <c r="G165" s="77"/>
      <c r="H165" s="40" t="str">
        <f t="shared" si="31"/>
        <v/>
      </c>
      <c r="I165" s="40" t="str">
        <f t="shared" si="32"/>
        <v/>
      </c>
      <c r="J165" s="76"/>
      <c r="K165" s="76"/>
      <c r="L165" s="76"/>
      <c r="M165" s="44"/>
      <c r="N165" t="str">
        <f>IF(C165="","",'OPĆI DIO'!$C$1)</f>
        <v/>
      </c>
      <c r="O165" t="str">
        <f t="shared" si="33"/>
        <v/>
      </c>
      <c r="P165" t="str">
        <f t="shared" si="34"/>
        <v/>
      </c>
      <c r="Q165" t="str">
        <f t="shared" si="35"/>
        <v/>
      </c>
      <c r="R165" t="str">
        <f t="shared" si="36"/>
        <v/>
      </c>
      <c r="S165" t="str">
        <f t="shared" si="37"/>
        <v/>
      </c>
      <c r="AC165" t="s">
        <v>91</v>
      </c>
      <c r="AD165" t="s">
        <v>1296</v>
      </c>
      <c r="AE165" t="s">
        <v>3929</v>
      </c>
      <c r="AF165" t="s">
        <v>3930</v>
      </c>
      <c r="AG165" t="s">
        <v>3947</v>
      </c>
      <c r="AH165" t="s">
        <v>3955</v>
      </c>
    </row>
    <row r="166" spans="1:34">
      <c r="A166" s="40" t="str">
        <f>IF(C166="","",VLOOKUP('OPĆI DIO'!$C$1,'OPĆI DIO'!$N$4:$W$137,10,FALSE))</f>
        <v/>
      </c>
      <c r="B166" s="40" t="str">
        <f>IF(C166="","",VLOOKUP('OPĆI DIO'!$C$1,'OPĆI DIO'!$N$4:$W$137,9,FALSE))</f>
        <v/>
      </c>
      <c r="C166" s="45"/>
      <c r="D166" s="40" t="str">
        <f t="shared" si="29"/>
        <v/>
      </c>
      <c r="E166" s="45"/>
      <c r="F166" s="40" t="str">
        <f t="shared" si="30"/>
        <v/>
      </c>
      <c r="G166" s="77"/>
      <c r="H166" s="40" t="str">
        <f t="shared" si="31"/>
        <v/>
      </c>
      <c r="I166" s="40" t="str">
        <f t="shared" si="32"/>
        <v/>
      </c>
      <c r="J166" s="76"/>
      <c r="K166" s="76"/>
      <c r="L166" s="76"/>
      <c r="M166" s="44"/>
      <c r="N166" t="str">
        <f>IF(C166="","",'OPĆI DIO'!$C$1)</f>
        <v/>
      </c>
      <c r="O166" t="str">
        <f t="shared" si="33"/>
        <v/>
      </c>
      <c r="P166" t="str">
        <f t="shared" si="34"/>
        <v/>
      </c>
      <c r="Q166" t="str">
        <f t="shared" si="35"/>
        <v/>
      </c>
      <c r="R166" t="str">
        <f t="shared" si="36"/>
        <v/>
      </c>
      <c r="S166" t="str">
        <f t="shared" si="37"/>
        <v/>
      </c>
      <c r="AC166" t="s">
        <v>116</v>
      </c>
      <c r="AD166" t="s">
        <v>1297</v>
      </c>
      <c r="AE166" t="s">
        <v>3929</v>
      </c>
      <c r="AF166" t="s">
        <v>3930</v>
      </c>
      <c r="AG166" t="s">
        <v>3947</v>
      </c>
      <c r="AH166" t="s">
        <v>3955</v>
      </c>
    </row>
    <row r="167" spans="1:34">
      <c r="A167" s="40" t="str">
        <f>IF(C167="","",VLOOKUP('OPĆI DIO'!$C$1,'OPĆI DIO'!$N$4:$W$137,10,FALSE))</f>
        <v/>
      </c>
      <c r="B167" s="40" t="str">
        <f>IF(C167="","",VLOOKUP('OPĆI DIO'!$C$1,'OPĆI DIO'!$N$4:$W$137,9,FALSE))</f>
        <v/>
      </c>
      <c r="C167" s="45"/>
      <c r="D167" s="40" t="str">
        <f t="shared" si="29"/>
        <v/>
      </c>
      <c r="E167" s="45"/>
      <c r="F167" s="40" t="str">
        <f t="shared" si="30"/>
        <v/>
      </c>
      <c r="G167" s="77"/>
      <c r="H167" s="40" t="str">
        <f t="shared" si="31"/>
        <v/>
      </c>
      <c r="I167" s="40" t="str">
        <f t="shared" si="32"/>
        <v/>
      </c>
      <c r="J167" s="76"/>
      <c r="K167" s="76"/>
      <c r="L167" s="76"/>
      <c r="M167" s="44"/>
      <c r="N167" t="str">
        <f>IF(C167="","",'OPĆI DIO'!$C$1)</f>
        <v/>
      </c>
      <c r="O167" t="str">
        <f t="shared" si="33"/>
        <v/>
      </c>
      <c r="P167" t="str">
        <f t="shared" si="34"/>
        <v/>
      </c>
      <c r="Q167" t="str">
        <f t="shared" si="35"/>
        <v/>
      </c>
      <c r="R167" t="str">
        <f t="shared" si="36"/>
        <v/>
      </c>
      <c r="S167" t="str">
        <f t="shared" si="37"/>
        <v/>
      </c>
      <c r="AC167" t="s">
        <v>1467</v>
      </c>
      <c r="AD167" t="s">
        <v>1468</v>
      </c>
      <c r="AE167" t="s">
        <v>3929</v>
      </c>
      <c r="AF167" t="s">
        <v>3930</v>
      </c>
      <c r="AG167" t="s">
        <v>3947</v>
      </c>
      <c r="AH167" t="s">
        <v>3955</v>
      </c>
    </row>
    <row r="168" spans="1:34">
      <c r="A168" s="40" t="str">
        <f>IF(C168="","",VLOOKUP('OPĆI DIO'!$C$1,'OPĆI DIO'!$N$4:$W$137,10,FALSE))</f>
        <v/>
      </c>
      <c r="B168" s="40" t="str">
        <f>IF(C168="","",VLOOKUP('OPĆI DIO'!$C$1,'OPĆI DIO'!$N$4:$W$137,9,FALSE))</f>
        <v/>
      </c>
      <c r="C168" s="45"/>
      <c r="D168" s="40" t="str">
        <f t="shared" si="29"/>
        <v/>
      </c>
      <c r="E168" s="45"/>
      <c r="F168" s="40" t="str">
        <f t="shared" si="30"/>
        <v/>
      </c>
      <c r="G168" s="77"/>
      <c r="H168" s="40" t="str">
        <f t="shared" si="31"/>
        <v/>
      </c>
      <c r="I168" s="40" t="str">
        <f t="shared" si="32"/>
        <v/>
      </c>
      <c r="J168" s="76"/>
      <c r="K168" s="76"/>
      <c r="L168" s="76"/>
      <c r="M168" s="44"/>
      <c r="N168" t="str">
        <f>IF(C168="","",'OPĆI DIO'!$C$1)</f>
        <v/>
      </c>
      <c r="O168" t="str">
        <f t="shared" si="33"/>
        <v/>
      </c>
      <c r="P168" t="str">
        <f t="shared" si="34"/>
        <v/>
      </c>
      <c r="Q168" t="str">
        <f t="shared" si="35"/>
        <v/>
      </c>
      <c r="R168" t="str">
        <f t="shared" si="36"/>
        <v/>
      </c>
      <c r="S168" t="str">
        <f t="shared" si="37"/>
        <v/>
      </c>
      <c r="AC168" t="s">
        <v>123</v>
      </c>
      <c r="AD168" t="s">
        <v>1298</v>
      </c>
      <c r="AE168" t="s">
        <v>3929</v>
      </c>
      <c r="AF168" t="s">
        <v>3930</v>
      </c>
      <c r="AG168" t="s">
        <v>3947</v>
      </c>
      <c r="AH168" t="s">
        <v>3955</v>
      </c>
    </row>
    <row r="169" spans="1:34">
      <c r="A169" s="40" t="str">
        <f>IF(C169="","",VLOOKUP('OPĆI DIO'!$C$1,'OPĆI DIO'!$N$4:$W$137,10,FALSE))</f>
        <v/>
      </c>
      <c r="B169" s="40" t="str">
        <f>IF(C169="","",VLOOKUP('OPĆI DIO'!$C$1,'OPĆI DIO'!$N$4:$W$137,9,FALSE))</f>
        <v/>
      </c>
      <c r="C169" s="45"/>
      <c r="D169" s="40" t="str">
        <f t="shared" si="29"/>
        <v/>
      </c>
      <c r="E169" s="45"/>
      <c r="F169" s="40" t="str">
        <f t="shared" si="30"/>
        <v/>
      </c>
      <c r="G169" s="77"/>
      <c r="H169" s="40" t="str">
        <f t="shared" si="31"/>
        <v/>
      </c>
      <c r="I169" s="40" t="str">
        <f t="shared" si="32"/>
        <v/>
      </c>
      <c r="J169" s="76"/>
      <c r="K169" s="76"/>
      <c r="L169" s="76"/>
      <c r="M169" s="44"/>
      <c r="N169" t="str">
        <f>IF(C169="","",'OPĆI DIO'!$C$1)</f>
        <v/>
      </c>
      <c r="O169" t="str">
        <f t="shared" si="33"/>
        <v/>
      </c>
      <c r="P169" t="str">
        <f t="shared" si="34"/>
        <v/>
      </c>
      <c r="Q169" t="str">
        <f t="shared" si="35"/>
        <v/>
      </c>
      <c r="R169" t="str">
        <f t="shared" si="36"/>
        <v/>
      </c>
      <c r="S169" t="str">
        <f t="shared" si="37"/>
        <v/>
      </c>
      <c r="AC169" t="s">
        <v>129</v>
      </c>
      <c r="AD169" t="s">
        <v>1299</v>
      </c>
      <c r="AE169" t="s">
        <v>3929</v>
      </c>
      <c r="AF169" t="s">
        <v>3930</v>
      </c>
      <c r="AG169" t="s">
        <v>3947</v>
      </c>
      <c r="AH169" t="s">
        <v>3955</v>
      </c>
    </row>
    <row r="170" spans="1:34">
      <c r="A170" s="40" t="str">
        <f>IF(C170="","",VLOOKUP('OPĆI DIO'!$C$1,'OPĆI DIO'!$N$4:$W$137,10,FALSE))</f>
        <v/>
      </c>
      <c r="B170" s="40" t="str">
        <f>IF(C170="","",VLOOKUP('OPĆI DIO'!$C$1,'OPĆI DIO'!$N$4:$W$137,9,FALSE))</f>
        <v/>
      </c>
      <c r="C170" s="45"/>
      <c r="D170" s="40" t="str">
        <f t="shared" si="29"/>
        <v/>
      </c>
      <c r="E170" s="45"/>
      <c r="F170" s="40" t="str">
        <f t="shared" si="30"/>
        <v/>
      </c>
      <c r="G170" s="77"/>
      <c r="H170" s="40" t="str">
        <f t="shared" si="31"/>
        <v/>
      </c>
      <c r="I170" s="40" t="str">
        <f t="shared" si="32"/>
        <v/>
      </c>
      <c r="J170" s="76"/>
      <c r="K170" s="76"/>
      <c r="L170" s="76"/>
      <c r="M170" s="44"/>
      <c r="N170" t="str">
        <f>IF(C170="","",'OPĆI DIO'!$C$1)</f>
        <v/>
      </c>
      <c r="O170" t="str">
        <f t="shared" si="33"/>
        <v/>
      </c>
      <c r="P170" t="str">
        <f t="shared" si="34"/>
        <v/>
      </c>
      <c r="Q170" t="str">
        <f t="shared" si="35"/>
        <v/>
      </c>
      <c r="R170" t="str">
        <f t="shared" si="36"/>
        <v/>
      </c>
      <c r="S170" t="str">
        <f t="shared" si="37"/>
        <v/>
      </c>
      <c r="AC170" t="s">
        <v>131</v>
      </c>
      <c r="AD170" t="s">
        <v>1300</v>
      </c>
      <c r="AE170" t="s">
        <v>3929</v>
      </c>
      <c r="AF170" t="s">
        <v>3930</v>
      </c>
      <c r="AG170" t="s">
        <v>3947</v>
      </c>
      <c r="AH170" t="s">
        <v>3955</v>
      </c>
    </row>
    <row r="171" spans="1:34">
      <c r="A171" s="40" t="str">
        <f>IF(C171="","",VLOOKUP('OPĆI DIO'!$C$1,'OPĆI DIO'!$N$4:$W$137,10,FALSE))</f>
        <v/>
      </c>
      <c r="B171" s="40" t="str">
        <f>IF(C171="","",VLOOKUP('OPĆI DIO'!$C$1,'OPĆI DIO'!$N$4:$W$137,9,FALSE))</f>
        <v/>
      </c>
      <c r="C171" s="45"/>
      <c r="D171" s="40" t="str">
        <f t="shared" si="29"/>
        <v/>
      </c>
      <c r="E171" s="45"/>
      <c r="F171" s="40" t="str">
        <f t="shared" si="30"/>
        <v/>
      </c>
      <c r="G171" s="77"/>
      <c r="H171" s="40" t="str">
        <f t="shared" si="31"/>
        <v/>
      </c>
      <c r="I171" s="40" t="str">
        <f t="shared" si="32"/>
        <v/>
      </c>
      <c r="J171" s="76"/>
      <c r="K171" s="76"/>
      <c r="L171" s="76"/>
      <c r="M171" s="44"/>
      <c r="N171" t="str">
        <f>IF(C171="","",'OPĆI DIO'!$C$1)</f>
        <v/>
      </c>
      <c r="O171" t="str">
        <f t="shared" si="33"/>
        <v/>
      </c>
      <c r="P171" t="str">
        <f t="shared" si="34"/>
        <v/>
      </c>
      <c r="Q171" t="str">
        <f t="shared" si="35"/>
        <v/>
      </c>
      <c r="R171" t="str">
        <f t="shared" si="36"/>
        <v/>
      </c>
      <c r="S171" t="str">
        <f t="shared" si="37"/>
        <v/>
      </c>
      <c r="AC171" t="s">
        <v>133</v>
      </c>
      <c r="AD171" t="s">
        <v>1469</v>
      </c>
      <c r="AE171" t="s">
        <v>3929</v>
      </c>
      <c r="AF171" t="s">
        <v>3930</v>
      </c>
      <c r="AG171" t="s">
        <v>3947</v>
      </c>
      <c r="AH171" t="s">
        <v>3955</v>
      </c>
    </row>
    <row r="172" spans="1:34">
      <c r="A172" s="40" t="str">
        <f>IF(C172="","",VLOOKUP('OPĆI DIO'!$C$1,'OPĆI DIO'!$N$4:$W$137,10,FALSE))</f>
        <v/>
      </c>
      <c r="B172" s="40" t="str">
        <f>IF(C172="","",VLOOKUP('OPĆI DIO'!$C$1,'OPĆI DIO'!$N$4:$W$137,9,FALSE))</f>
        <v/>
      </c>
      <c r="C172" s="45"/>
      <c r="D172" s="40" t="str">
        <f t="shared" si="29"/>
        <v/>
      </c>
      <c r="E172" s="45"/>
      <c r="F172" s="40" t="str">
        <f t="shared" si="30"/>
        <v/>
      </c>
      <c r="G172" s="77"/>
      <c r="H172" s="40" t="str">
        <f t="shared" si="31"/>
        <v/>
      </c>
      <c r="I172" s="40" t="str">
        <f t="shared" si="32"/>
        <v/>
      </c>
      <c r="J172" s="76"/>
      <c r="K172" s="76"/>
      <c r="L172" s="76"/>
      <c r="M172" s="44"/>
      <c r="N172" t="str">
        <f>IF(C172="","",'OPĆI DIO'!$C$1)</f>
        <v/>
      </c>
      <c r="O172" t="str">
        <f t="shared" si="33"/>
        <v/>
      </c>
      <c r="P172" t="str">
        <f t="shared" si="34"/>
        <v/>
      </c>
      <c r="Q172" t="str">
        <f t="shared" si="35"/>
        <v/>
      </c>
      <c r="R172" t="str">
        <f t="shared" si="36"/>
        <v/>
      </c>
      <c r="S172" t="str">
        <f t="shared" si="37"/>
        <v/>
      </c>
      <c r="AC172" t="s">
        <v>137</v>
      </c>
      <c r="AD172" t="s">
        <v>1470</v>
      </c>
      <c r="AE172" t="s">
        <v>3929</v>
      </c>
      <c r="AF172" t="s">
        <v>3930</v>
      </c>
      <c r="AG172" t="s">
        <v>3947</v>
      </c>
      <c r="AH172" t="s">
        <v>3955</v>
      </c>
    </row>
    <row r="173" spans="1:34">
      <c r="A173" s="40" t="str">
        <f>IF(C173="","",VLOOKUP('OPĆI DIO'!$C$1,'OPĆI DIO'!$N$4:$W$137,10,FALSE))</f>
        <v/>
      </c>
      <c r="B173" s="40" t="str">
        <f>IF(C173="","",VLOOKUP('OPĆI DIO'!$C$1,'OPĆI DIO'!$N$4:$W$137,9,FALSE))</f>
        <v/>
      </c>
      <c r="C173" s="45"/>
      <c r="D173" s="40" t="str">
        <f t="shared" si="29"/>
        <v/>
      </c>
      <c r="E173" s="45"/>
      <c r="F173" s="40" t="str">
        <f t="shared" si="30"/>
        <v/>
      </c>
      <c r="G173" s="77"/>
      <c r="H173" s="40" t="str">
        <f t="shared" si="31"/>
        <v/>
      </c>
      <c r="I173" s="40" t="str">
        <f t="shared" si="32"/>
        <v/>
      </c>
      <c r="J173" s="76"/>
      <c r="K173" s="76"/>
      <c r="L173" s="76"/>
      <c r="M173" s="44"/>
      <c r="N173" t="str">
        <f>IF(C173="","",'OPĆI DIO'!$C$1)</f>
        <v/>
      </c>
      <c r="O173" t="str">
        <f t="shared" si="33"/>
        <v/>
      </c>
      <c r="P173" t="str">
        <f t="shared" si="34"/>
        <v/>
      </c>
      <c r="Q173" t="str">
        <f t="shared" si="35"/>
        <v/>
      </c>
      <c r="R173" t="str">
        <f t="shared" si="36"/>
        <v/>
      </c>
      <c r="S173" t="str">
        <f t="shared" si="37"/>
        <v/>
      </c>
      <c r="AC173" t="s">
        <v>141</v>
      </c>
      <c r="AD173" t="s">
        <v>142</v>
      </c>
      <c r="AE173" t="s">
        <v>3929</v>
      </c>
      <c r="AF173" t="s">
        <v>3930</v>
      </c>
      <c r="AG173" t="s">
        <v>3947</v>
      </c>
      <c r="AH173" t="s">
        <v>3960</v>
      </c>
    </row>
    <row r="174" spans="1:34">
      <c r="A174" s="40" t="str">
        <f>IF(C174="","",VLOOKUP('OPĆI DIO'!$C$1,'OPĆI DIO'!$N$4:$W$137,10,FALSE))</f>
        <v/>
      </c>
      <c r="B174" s="40" t="str">
        <f>IF(C174="","",VLOOKUP('OPĆI DIO'!$C$1,'OPĆI DIO'!$N$4:$W$137,9,FALSE))</f>
        <v/>
      </c>
      <c r="C174" s="45"/>
      <c r="D174" s="40" t="str">
        <f t="shared" si="29"/>
        <v/>
      </c>
      <c r="E174" s="45"/>
      <c r="F174" s="40" t="str">
        <f t="shared" si="30"/>
        <v/>
      </c>
      <c r="G174" s="77"/>
      <c r="H174" s="40" t="str">
        <f t="shared" si="31"/>
        <v/>
      </c>
      <c r="I174" s="40" t="str">
        <f t="shared" si="32"/>
        <v/>
      </c>
      <c r="J174" s="76"/>
      <c r="K174" s="76"/>
      <c r="L174" s="76"/>
      <c r="M174" s="44"/>
      <c r="N174" t="str">
        <f>IF(C174="","",'OPĆI DIO'!$C$1)</f>
        <v/>
      </c>
      <c r="O174" t="str">
        <f t="shared" si="33"/>
        <v/>
      </c>
      <c r="P174" t="str">
        <f t="shared" si="34"/>
        <v/>
      </c>
      <c r="Q174" t="str">
        <f t="shared" si="35"/>
        <v/>
      </c>
      <c r="R174" t="str">
        <f t="shared" si="36"/>
        <v/>
      </c>
      <c r="S174" t="str">
        <f t="shared" si="37"/>
        <v/>
      </c>
      <c r="AC174" t="s">
        <v>141</v>
      </c>
      <c r="AD174" t="s">
        <v>142</v>
      </c>
      <c r="AE174" t="s">
        <v>3939</v>
      </c>
      <c r="AF174" t="s">
        <v>3940</v>
      </c>
      <c r="AG174" t="s">
        <v>3947</v>
      </c>
      <c r="AH174" t="s">
        <v>3955</v>
      </c>
    </row>
    <row r="175" spans="1:34">
      <c r="A175" s="40" t="str">
        <f>IF(C175="","",VLOOKUP('OPĆI DIO'!$C$1,'OPĆI DIO'!$N$4:$W$137,10,FALSE))</f>
        <v/>
      </c>
      <c r="B175" s="40" t="str">
        <f>IF(C175="","",VLOOKUP('OPĆI DIO'!$C$1,'OPĆI DIO'!$N$4:$W$137,9,FALSE))</f>
        <v/>
      </c>
      <c r="C175" s="45"/>
      <c r="D175" s="40" t="str">
        <f t="shared" si="29"/>
        <v/>
      </c>
      <c r="E175" s="45"/>
      <c r="F175" s="40" t="str">
        <f t="shared" si="30"/>
        <v/>
      </c>
      <c r="G175" s="77"/>
      <c r="H175" s="40" t="str">
        <f t="shared" si="31"/>
        <v/>
      </c>
      <c r="I175" s="40" t="str">
        <f t="shared" si="32"/>
        <v/>
      </c>
      <c r="J175" s="76"/>
      <c r="K175" s="76"/>
      <c r="L175" s="76"/>
      <c r="M175" s="44"/>
      <c r="N175" t="str">
        <f>IF(C175="","",'OPĆI DIO'!$C$1)</f>
        <v/>
      </c>
      <c r="O175" t="str">
        <f t="shared" si="33"/>
        <v/>
      </c>
      <c r="P175" t="str">
        <f t="shared" si="34"/>
        <v/>
      </c>
      <c r="Q175" t="str">
        <f t="shared" si="35"/>
        <v/>
      </c>
      <c r="R175" t="str">
        <f t="shared" si="36"/>
        <v/>
      </c>
      <c r="S175" t="str">
        <f t="shared" si="37"/>
        <v/>
      </c>
      <c r="AC175" t="s">
        <v>143</v>
      </c>
      <c r="AD175" t="s">
        <v>1301</v>
      </c>
      <c r="AE175" t="s">
        <v>3929</v>
      </c>
      <c r="AF175" t="s">
        <v>3930</v>
      </c>
      <c r="AG175" t="s">
        <v>3947</v>
      </c>
      <c r="AH175" t="s">
        <v>3955</v>
      </c>
    </row>
    <row r="176" spans="1:34">
      <c r="A176" s="40" t="str">
        <f>IF(C176="","",VLOOKUP('OPĆI DIO'!$C$1,'OPĆI DIO'!$N$4:$W$137,10,FALSE))</f>
        <v/>
      </c>
      <c r="B176" s="40" t="str">
        <f>IF(C176="","",VLOOKUP('OPĆI DIO'!$C$1,'OPĆI DIO'!$N$4:$W$137,9,FALSE))</f>
        <v/>
      </c>
      <c r="C176" s="45"/>
      <c r="D176" s="40" t="str">
        <f t="shared" si="29"/>
        <v/>
      </c>
      <c r="E176" s="45"/>
      <c r="F176" s="40" t="str">
        <f t="shared" si="30"/>
        <v/>
      </c>
      <c r="G176" s="77"/>
      <c r="H176" s="40" t="str">
        <f t="shared" si="31"/>
        <v/>
      </c>
      <c r="I176" s="40" t="str">
        <f t="shared" si="32"/>
        <v/>
      </c>
      <c r="J176" s="76"/>
      <c r="K176" s="76"/>
      <c r="L176" s="76"/>
      <c r="M176" s="44"/>
      <c r="N176" t="str">
        <f>IF(C176="","",'OPĆI DIO'!$C$1)</f>
        <v/>
      </c>
      <c r="O176" t="str">
        <f t="shared" si="33"/>
        <v/>
      </c>
      <c r="P176" t="str">
        <f t="shared" si="34"/>
        <v/>
      </c>
      <c r="Q176" t="str">
        <f t="shared" si="35"/>
        <v/>
      </c>
      <c r="R176" t="str">
        <f t="shared" si="36"/>
        <v/>
      </c>
      <c r="S176" t="str">
        <f t="shared" si="37"/>
        <v/>
      </c>
      <c r="AC176" t="s">
        <v>144</v>
      </c>
      <c r="AD176" t="s">
        <v>1023</v>
      </c>
      <c r="AE176" t="s">
        <v>3929</v>
      </c>
      <c r="AF176" t="s">
        <v>3930</v>
      </c>
      <c r="AG176" t="s">
        <v>3947</v>
      </c>
      <c r="AH176" t="s">
        <v>3955</v>
      </c>
    </row>
    <row r="177" spans="1:34">
      <c r="A177" s="40" t="str">
        <f>IF(C177="","",VLOOKUP('OPĆI DIO'!$C$1,'OPĆI DIO'!$N$4:$W$137,10,FALSE))</f>
        <v/>
      </c>
      <c r="B177" s="40" t="str">
        <f>IF(C177="","",VLOOKUP('OPĆI DIO'!$C$1,'OPĆI DIO'!$N$4:$W$137,9,FALSE))</f>
        <v/>
      </c>
      <c r="C177" s="45"/>
      <c r="D177" s="40" t="str">
        <f t="shared" si="29"/>
        <v/>
      </c>
      <c r="E177" s="45"/>
      <c r="F177" s="40" t="str">
        <f t="shared" si="30"/>
        <v/>
      </c>
      <c r="G177" s="77"/>
      <c r="H177" s="40" t="str">
        <f t="shared" si="31"/>
        <v/>
      </c>
      <c r="I177" s="40" t="str">
        <f t="shared" si="32"/>
        <v/>
      </c>
      <c r="J177" s="76"/>
      <c r="K177" s="76"/>
      <c r="L177" s="76"/>
      <c r="M177" s="44"/>
      <c r="N177" t="str">
        <f>IF(C177="","",'OPĆI DIO'!$C$1)</f>
        <v/>
      </c>
      <c r="O177" t="str">
        <f t="shared" si="33"/>
        <v/>
      </c>
      <c r="P177" t="str">
        <f t="shared" si="34"/>
        <v/>
      </c>
      <c r="Q177" t="str">
        <f t="shared" si="35"/>
        <v/>
      </c>
      <c r="R177" t="str">
        <f t="shared" si="36"/>
        <v/>
      </c>
      <c r="S177" t="str">
        <f t="shared" si="37"/>
        <v/>
      </c>
      <c r="AC177" t="s">
        <v>173</v>
      </c>
      <c r="AD177" t="s">
        <v>1024</v>
      </c>
      <c r="AE177" t="s">
        <v>3929</v>
      </c>
      <c r="AF177" t="s">
        <v>3930</v>
      </c>
      <c r="AG177" t="s">
        <v>3947</v>
      </c>
      <c r="AH177" t="s">
        <v>3955</v>
      </c>
    </row>
    <row r="178" spans="1:34">
      <c r="A178" s="40" t="str">
        <f>IF(C178="","",VLOOKUP('OPĆI DIO'!$C$1,'OPĆI DIO'!$N$4:$W$137,10,FALSE))</f>
        <v/>
      </c>
      <c r="B178" s="40" t="str">
        <f>IF(C178="","",VLOOKUP('OPĆI DIO'!$C$1,'OPĆI DIO'!$N$4:$W$137,9,FALSE))</f>
        <v/>
      </c>
      <c r="C178" s="45"/>
      <c r="D178" s="40" t="str">
        <f t="shared" si="29"/>
        <v/>
      </c>
      <c r="E178" s="45"/>
      <c r="F178" s="40" t="str">
        <f t="shared" si="30"/>
        <v/>
      </c>
      <c r="G178" s="77"/>
      <c r="H178" s="40" t="str">
        <f t="shared" si="31"/>
        <v/>
      </c>
      <c r="I178" s="40" t="str">
        <f t="shared" si="32"/>
        <v/>
      </c>
      <c r="J178" s="76"/>
      <c r="K178" s="76"/>
      <c r="L178" s="76"/>
      <c r="M178" s="44"/>
      <c r="N178" t="str">
        <f>IF(C178="","",'OPĆI DIO'!$C$1)</f>
        <v/>
      </c>
      <c r="O178" t="str">
        <f t="shared" si="33"/>
        <v/>
      </c>
      <c r="P178" t="str">
        <f t="shared" si="34"/>
        <v/>
      </c>
      <c r="Q178" t="str">
        <f t="shared" si="35"/>
        <v/>
      </c>
      <c r="R178" t="str">
        <f t="shared" si="36"/>
        <v/>
      </c>
      <c r="S178" t="str">
        <f t="shared" si="37"/>
        <v/>
      </c>
      <c r="AC178" t="s">
        <v>176</v>
      </c>
      <c r="AD178" t="s">
        <v>1025</v>
      </c>
      <c r="AE178" t="s">
        <v>3929</v>
      </c>
      <c r="AF178" t="s">
        <v>3930</v>
      </c>
      <c r="AG178" t="s">
        <v>3947</v>
      </c>
      <c r="AH178" t="s">
        <v>3955</v>
      </c>
    </row>
    <row r="179" spans="1:34">
      <c r="A179" s="40" t="str">
        <f>IF(C179="","",VLOOKUP('OPĆI DIO'!$C$1,'OPĆI DIO'!$N$4:$W$137,10,FALSE))</f>
        <v/>
      </c>
      <c r="B179" s="40" t="str">
        <f>IF(C179="","",VLOOKUP('OPĆI DIO'!$C$1,'OPĆI DIO'!$N$4:$W$137,9,FALSE))</f>
        <v/>
      </c>
      <c r="C179" s="45"/>
      <c r="D179" s="40" t="str">
        <f t="shared" si="29"/>
        <v/>
      </c>
      <c r="E179" s="45"/>
      <c r="F179" s="40" t="str">
        <f t="shared" si="30"/>
        <v/>
      </c>
      <c r="G179" s="77"/>
      <c r="H179" s="40" t="str">
        <f t="shared" si="31"/>
        <v/>
      </c>
      <c r="I179" s="40" t="str">
        <f t="shared" si="32"/>
        <v/>
      </c>
      <c r="J179" s="76"/>
      <c r="K179" s="76"/>
      <c r="L179" s="76"/>
      <c r="M179" s="44"/>
      <c r="N179" t="str">
        <f>IF(C179="","",'OPĆI DIO'!$C$1)</f>
        <v/>
      </c>
      <c r="O179" t="str">
        <f t="shared" si="33"/>
        <v/>
      </c>
      <c r="P179" t="str">
        <f t="shared" si="34"/>
        <v/>
      </c>
      <c r="Q179" t="str">
        <f t="shared" si="35"/>
        <v/>
      </c>
      <c r="R179" t="str">
        <f t="shared" si="36"/>
        <v/>
      </c>
      <c r="S179" t="str">
        <f t="shared" si="37"/>
        <v/>
      </c>
      <c r="AC179" t="s">
        <v>179</v>
      </c>
      <c r="AD179" t="s">
        <v>1026</v>
      </c>
      <c r="AE179" t="s">
        <v>3929</v>
      </c>
      <c r="AF179" t="s">
        <v>3930</v>
      </c>
      <c r="AG179" t="s">
        <v>3947</v>
      </c>
      <c r="AH179" t="s">
        <v>3955</v>
      </c>
    </row>
    <row r="180" spans="1:34">
      <c r="A180" s="40" t="str">
        <f>IF(C180="","",VLOOKUP('OPĆI DIO'!$C$1,'OPĆI DIO'!$N$4:$W$137,10,FALSE))</f>
        <v/>
      </c>
      <c r="B180" s="40" t="str">
        <f>IF(C180="","",VLOOKUP('OPĆI DIO'!$C$1,'OPĆI DIO'!$N$4:$W$137,9,FALSE))</f>
        <v/>
      </c>
      <c r="C180" s="45"/>
      <c r="D180" s="40" t="str">
        <f t="shared" si="29"/>
        <v/>
      </c>
      <c r="E180" s="45"/>
      <c r="F180" s="40" t="str">
        <f t="shared" si="30"/>
        <v/>
      </c>
      <c r="G180" s="77"/>
      <c r="H180" s="40" t="str">
        <f t="shared" si="31"/>
        <v/>
      </c>
      <c r="I180" s="40" t="str">
        <f t="shared" si="32"/>
        <v/>
      </c>
      <c r="J180" s="76"/>
      <c r="K180" s="76"/>
      <c r="L180" s="76"/>
      <c r="M180" s="44"/>
      <c r="N180" t="str">
        <f>IF(C180="","",'OPĆI DIO'!$C$1)</f>
        <v/>
      </c>
      <c r="O180" t="str">
        <f t="shared" si="33"/>
        <v/>
      </c>
      <c r="P180" t="str">
        <f t="shared" si="34"/>
        <v/>
      </c>
      <c r="Q180" t="str">
        <f t="shared" si="35"/>
        <v/>
      </c>
      <c r="R180" t="str">
        <f t="shared" si="36"/>
        <v/>
      </c>
      <c r="S180" t="str">
        <f t="shared" si="37"/>
        <v/>
      </c>
      <c r="AC180" t="s">
        <v>183</v>
      </c>
      <c r="AD180" t="s">
        <v>1027</v>
      </c>
      <c r="AE180" t="s">
        <v>3929</v>
      </c>
      <c r="AF180" t="s">
        <v>3930</v>
      </c>
      <c r="AG180" t="s">
        <v>3947</v>
      </c>
      <c r="AH180" t="s">
        <v>3955</v>
      </c>
    </row>
    <row r="181" spans="1:34">
      <c r="A181" s="40" t="str">
        <f>IF(C181="","",VLOOKUP('OPĆI DIO'!$C$1,'OPĆI DIO'!$N$4:$W$137,10,FALSE))</f>
        <v/>
      </c>
      <c r="B181" s="40" t="str">
        <f>IF(C181="","",VLOOKUP('OPĆI DIO'!$C$1,'OPĆI DIO'!$N$4:$W$137,9,FALSE))</f>
        <v/>
      </c>
      <c r="C181" s="45"/>
      <c r="D181" s="40" t="str">
        <f t="shared" si="29"/>
        <v/>
      </c>
      <c r="E181" s="45"/>
      <c r="F181" s="40" t="str">
        <f t="shared" si="30"/>
        <v/>
      </c>
      <c r="G181" s="77"/>
      <c r="H181" s="40" t="str">
        <f t="shared" si="31"/>
        <v/>
      </c>
      <c r="I181" s="40" t="str">
        <f t="shared" si="32"/>
        <v/>
      </c>
      <c r="J181" s="76"/>
      <c r="K181" s="76"/>
      <c r="L181" s="76"/>
      <c r="M181" s="44"/>
      <c r="N181" t="str">
        <f>IF(C181="","",'OPĆI DIO'!$C$1)</f>
        <v/>
      </c>
      <c r="O181" t="str">
        <f t="shared" si="33"/>
        <v/>
      </c>
      <c r="P181" t="str">
        <f t="shared" si="34"/>
        <v/>
      </c>
      <c r="Q181" t="str">
        <f t="shared" si="35"/>
        <v/>
      </c>
      <c r="R181" t="str">
        <f t="shared" si="36"/>
        <v/>
      </c>
      <c r="S181" t="str">
        <f t="shared" si="37"/>
        <v/>
      </c>
      <c r="AC181" t="s">
        <v>184</v>
      </c>
      <c r="AD181" t="s">
        <v>1028</v>
      </c>
      <c r="AE181" t="s">
        <v>3929</v>
      </c>
      <c r="AF181" t="s">
        <v>3930</v>
      </c>
      <c r="AG181" t="s">
        <v>3947</v>
      </c>
      <c r="AH181" t="s">
        <v>3955</v>
      </c>
    </row>
    <row r="182" spans="1:34">
      <c r="A182" s="40" t="str">
        <f>IF(C182="","",VLOOKUP('OPĆI DIO'!$C$1,'OPĆI DIO'!$N$4:$W$137,10,FALSE))</f>
        <v/>
      </c>
      <c r="B182" s="40" t="str">
        <f>IF(C182="","",VLOOKUP('OPĆI DIO'!$C$1,'OPĆI DIO'!$N$4:$W$137,9,FALSE))</f>
        <v/>
      </c>
      <c r="C182" s="45"/>
      <c r="D182" s="40" t="str">
        <f t="shared" si="29"/>
        <v/>
      </c>
      <c r="E182" s="45"/>
      <c r="F182" s="40" t="str">
        <f t="shared" si="30"/>
        <v/>
      </c>
      <c r="G182" s="77"/>
      <c r="H182" s="40" t="str">
        <f t="shared" si="31"/>
        <v/>
      </c>
      <c r="I182" s="40" t="str">
        <f t="shared" si="32"/>
        <v/>
      </c>
      <c r="J182" s="76"/>
      <c r="K182" s="76"/>
      <c r="L182" s="76"/>
      <c r="M182" s="44"/>
      <c r="N182" t="str">
        <f>IF(C182="","",'OPĆI DIO'!$C$1)</f>
        <v/>
      </c>
      <c r="O182" t="str">
        <f t="shared" si="33"/>
        <v/>
      </c>
      <c r="P182" t="str">
        <f t="shared" si="34"/>
        <v/>
      </c>
      <c r="Q182" t="str">
        <f t="shared" si="35"/>
        <v/>
      </c>
      <c r="R182" t="str">
        <f t="shared" si="36"/>
        <v/>
      </c>
      <c r="S182" t="str">
        <f t="shared" si="37"/>
        <v/>
      </c>
      <c r="AC182" t="s">
        <v>186</v>
      </c>
      <c r="AD182" t="s">
        <v>1029</v>
      </c>
      <c r="AE182" t="s">
        <v>3929</v>
      </c>
      <c r="AF182" t="s">
        <v>3930</v>
      </c>
      <c r="AG182" t="s">
        <v>3947</v>
      </c>
      <c r="AH182" t="s">
        <v>3955</v>
      </c>
    </row>
    <row r="183" spans="1:34">
      <c r="A183" s="40" t="str">
        <f>IF(C183="","",VLOOKUP('OPĆI DIO'!$C$1,'OPĆI DIO'!$N$4:$W$137,10,FALSE))</f>
        <v/>
      </c>
      <c r="B183" s="40" t="str">
        <f>IF(C183="","",VLOOKUP('OPĆI DIO'!$C$1,'OPĆI DIO'!$N$4:$W$137,9,FALSE))</f>
        <v/>
      </c>
      <c r="C183" s="45"/>
      <c r="D183" s="40" t="str">
        <f t="shared" si="29"/>
        <v/>
      </c>
      <c r="E183" s="45"/>
      <c r="F183" s="40" t="str">
        <f t="shared" si="30"/>
        <v/>
      </c>
      <c r="G183" s="77"/>
      <c r="H183" s="40" t="str">
        <f t="shared" si="31"/>
        <v/>
      </c>
      <c r="I183" s="40" t="str">
        <f t="shared" si="32"/>
        <v/>
      </c>
      <c r="J183" s="76"/>
      <c r="K183" s="76"/>
      <c r="L183" s="76"/>
      <c r="M183" s="44"/>
      <c r="N183" t="str">
        <f>IF(C183="","",'OPĆI DIO'!$C$1)</f>
        <v/>
      </c>
      <c r="O183" t="str">
        <f t="shared" si="33"/>
        <v/>
      </c>
      <c r="P183" t="str">
        <f t="shared" si="34"/>
        <v/>
      </c>
      <c r="Q183" t="str">
        <f t="shared" si="35"/>
        <v/>
      </c>
      <c r="R183" t="str">
        <f t="shared" si="36"/>
        <v/>
      </c>
      <c r="S183" t="str">
        <f t="shared" si="37"/>
        <v/>
      </c>
      <c r="AC183" t="s">
        <v>192</v>
      </c>
      <c r="AD183" t="s">
        <v>1030</v>
      </c>
      <c r="AE183" t="s">
        <v>3929</v>
      </c>
      <c r="AF183" t="s">
        <v>3930</v>
      </c>
      <c r="AG183" t="s">
        <v>3947</v>
      </c>
      <c r="AH183" t="s">
        <v>3955</v>
      </c>
    </row>
    <row r="184" spans="1:34">
      <c r="A184" s="40" t="str">
        <f>IF(C184="","",VLOOKUP('OPĆI DIO'!$C$1,'OPĆI DIO'!$N$4:$W$137,10,FALSE))</f>
        <v/>
      </c>
      <c r="B184" s="40" t="str">
        <f>IF(C184="","",VLOOKUP('OPĆI DIO'!$C$1,'OPĆI DIO'!$N$4:$W$137,9,FALSE))</f>
        <v/>
      </c>
      <c r="C184" s="45"/>
      <c r="D184" s="40" t="str">
        <f t="shared" si="29"/>
        <v/>
      </c>
      <c r="E184" s="45"/>
      <c r="F184" s="40" t="str">
        <f t="shared" si="30"/>
        <v/>
      </c>
      <c r="G184" s="77"/>
      <c r="H184" s="40" t="str">
        <f t="shared" si="31"/>
        <v/>
      </c>
      <c r="I184" s="40" t="str">
        <f t="shared" si="32"/>
        <v/>
      </c>
      <c r="J184" s="76"/>
      <c r="K184" s="76"/>
      <c r="L184" s="76"/>
      <c r="M184" s="44"/>
      <c r="N184" t="str">
        <f>IF(C184="","",'OPĆI DIO'!$C$1)</f>
        <v/>
      </c>
      <c r="O184" t="str">
        <f t="shared" si="33"/>
        <v/>
      </c>
      <c r="P184" t="str">
        <f t="shared" si="34"/>
        <v/>
      </c>
      <c r="Q184" t="str">
        <f t="shared" si="35"/>
        <v/>
      </c>
      <c r="R184" t="str">
        <f t="shared" si="36"/>
        <v/>
      </c>
      <c r="S184" t="str">
        <f t="shared" si="37"/>
        <v/>
      </c>
      <c r="AC184" t="s">
        <v>193</v>
      </c>
      <c r="AD184" t="s">
        <v>1031</v>
      </c>
      <c r="AE184" t="s">
        <v>3929</v>
      </c>
      <c r="AF184" t="s">
        <v>3930</v>
      </c>
      <c r="AG184" t="s">
        <v>3947</v>
      </c>
      <c r="AH184" t="s">
        <v>3955</v>
      </c>
    </row>
    <row r="185" spans="1:34">
      <c r="A185" s="40" t="str">
        <f>IF(C185="","",VLOOKUP('OPĆI DIO'!$C$1,'OPĆI DIO'!$N$4:$W$137,10,FALSE))</f>
        <v/>
      </c>
      <c r="B185" s="40" t="str">
        <f>IF(C185="","",VLOOKUP('OPĆI DIO'!$C$1,'OPĆI DIO'!$N$4:$W$137,9,FALSE))</f>
        <v/>
      </c>
      <c r="C185" s="45"/>
      <c r="D185" s="40" t="str">
        <f t="shared" si="29"/>
        <v/>
      </c>
      <c r="E185" s="45"/>
      <c r="F185" s="40" t="str">
        <f t="shared" si="30"/>
        <v/>
      </c>
      <c r="G185" s="77"/>
      <c r="H185" s="40" t="str">
        <f t="shared" si="31"/>
        <v/>
      </c>
      <c r="I185" s="40" t="str">
        <f t="shared" si="32"/>
        <v/>
      </c>
      <c r="J185" s="76"/>
      <c r="K185" s="76"/>
      <c r="L185" s="76"/>
      <c r="M185" s="44"/>
      <c r="N185" t="str">
        <f>IF(C185="","",'OPĆI DIO'!$C$1)</f>
        <v/>
      </c>
      <c r="O185" t="str">
        <f t="shared" si="33"/>
        <v/>
      </c>
      <c r="P185" t="str">
        <f t="shared" si="34"/>
        <v/>
      </c>
      <c r="Q185" t="str">
        <f t="shared" si="35"/>
        <v/>
      </c>
      <c r="R185" t="str">
        <f t="shared" si="36"/>
        <v/>
      </c>
      <c r="S185" t="str">
        <f t="shared" si="37"/>
        <v/>
      </c>
      <c r="AC185" t="s">
        <v>1471</v>
      </c>
      <c r="AD185" t="s">
        <v>1472</v>
      </c>
      <c r="AE185" t="s">
        <v>3929</v>
      </c>
      <c r="AF185" t="s">
        <v>3930</v>
      </c>
      <c r="AG185" t="s">
        <v>3947</v>
      </c>
      <c r="AH185" t="s">
        <v>3955</v>
      </c>
    </row>
    <row r="186" spans="1:34">
      <c r="A186" s="40" t="str">
        <f>IF(C186="","",VLOOKUP('OPĆI DIO'!$C$1,'OPĆI DIO'!$N$4:$W$137,10,FALSE))</f>
        <v/>
      </c>
      <c r="B186" s="40" t="str">
        <f>IF(C186="","",VLOOKUP('OPĆI DIO'!$C$1,'OPĆI DIO'!$N$4:$W$137,9,FALSE))</f>
        <v/>
      </c>
      <c r="C186" s="45"/>
      <c r="D186" s="40" t="str">
        <f t="shared" si="29"/>
        <v/>
      </c>
      <c r="E186" s="45"/>
      <c r="F186" s="40" t="str">
        <f t="shared" si="30"/>
        <v/>
      </c>
      <c r="G186" s="77"/>
      <c r="H186" s="40" t="str">
        <f t="shared" si="31"/>
        <v/>
      </c>
      <c r="I186" s="40" t="str">
        <f t="shared" si="32"/>
        <v/>
      </c>
      <c r="J186" s="76"/>
      <c r="K186" s="76"/>
      <c r="L186" s="76"/>
      <c r="M186" s="44"/>
      <c r="N186" t="str">
        <f>IF(C186="","",'OPĆI DIO'!$C$1)</f>
        <v/>
      </c>
      <c r="O186" t="str">
        <f t="shared" si="33"/>
        <v/>
      </c>
      <c r="P186" t="str">
        <f t="shared" si="34"/>
        <v/>
      </c>
      <c r="Q186" t="str">
        <f t="shared" si="35"/>
        <v/>
      </c>
      <c r="R186" t="str">
        <f t="shared" si="36"/>
        <v/>
      </c>
      <c r="S186" t="str">
        <f t="shared" si="37"/>
        <v/>
      </c>
      <c r="AC186" t="s">
        <v>663</v>
      </c>
      <c r="AD186" t="s">
        <v>664</v>
      </c>
      <c r="AE186" t="s">
        <v>3929</v>
      </c>
      <c r="AF186" t="s">
        <v>3930</v>
      </c>
      <c r="AG186" t="s">
        <v>3947</v>
      </c>
      <c r="AH186" t="s">
        <v>3955</v>
      </c>
    </row>
    <row r="187" spans="1:34">
      <c r="A187" s="40" t="str">
        <f>IF(C187="","",VLOOKUP('OPĆI DIO'!$C$1,'OPĆI DIO'!$N$4:$W$137,10,FALSE))</f>
        <v/>
      </c>
      <c r="B187" s="40" t="str">
        <f>IF(C187="","",VLOOKUP('OPĆI DIO'!$C$1,'OPĆI DIO'!$N$4:$W$137,9,FALSE))</f>
        <v/>
      </c>
      <c r="C187" s="45"/>
      <c r="D187" s="40" t="str">
        <f t="shared" si="29"/>
        <v/>
      </c>
      <c r="E187" s="45"/>
      <c r="F187" s="40" t="str">
        <f t="shared" si="30"/>
        <v/>
      </c>
      <c r="G187" s="77"/>
      <c r="H187" s="40" t="str">
        <f t="shared" si="31"/>
        <v/>
      </c>
      <c r="I187" s="40" t="str">
        <f t="shared" si="32"/>
        <v/>
      </c>
      <c r="J187" s="76"/>
      <c r="K187" s="76"/>
      <c r="L187" s="76"/>
      <c r="M187" s="44"/>
      <c r="N187" t="str">
        <f>IF(C187="","",'OPĆI DIO'!$C$1)</f>
        <v/>
      </c>
      <c r="O187" t="str">
        <f t="shared" si="33"/>
        <v/>
      </c>
      <c r="P187" t="str">
        <f t="shared" si="34"/>
        <v/>
      </c>
      <c r="Q187" t="str">
        <f t="shared" si="35"/>
        <v/>
      </c>
      <c r="R187" t="str">
        <f t="shared" si="36"/>
        <v/>
      </c>
      <c r="S187" t="str">
        <f t="shared" si="37"/>
        <v/>
      </c>
      <c r="AC187" t="s">
        <v>1218</v>
      </c>
      <c r="AD187" t="s">
        <v>1473</v>
      </c>
      <c r="AE187" t="s">
        <v>3929</v>
      </c>
      <c r="AF187" t="s">
        <v>3930</v>
      </c>
      <c r="AG187" t="s">
        <v>3947</v>
      </c>
      <c r="AH187" t="s">
        <v>3955</v>
      </c>
    </row>
    <row r="188" spans="1:34">
      <c r="A188" s="40" t="str">
        <f>IF(C188="","",VLOOKUP('OPĆI DIO'!$C$1,'OPĆI DIO'!$N$4:$W$137,10,FALSE))</f>
        <v/>
      </c>
      <c r="B188" s="40" t="str">
        <f>IF(C188="","",VLOOKUP('OPĆI DIO'!$C$1,'OPĆI DIO'!$N$4:$W$137,9,FALSE))</f>
        <v/>
      </c>
      <c r="C188" s="45"/>
      <c r="D188" s="40" t="str">
        <f t="shared" si="29"/>
        <v/>
      </c>
      <c r="E188" s="45"/>
      <c r="F188" s="40" t="str">
        <f t="shared" si="30"/>
        <v/>
      </c>
      <c r="G188" s="77"/>
      <c r="H188" s="40" t="str">
        <f t="shared" si="31"/>
        <v/>
      </c>
      <c r="I188" s="40" t="str">
        <f t="shared" si="32"/>
        <v/>
      </c>
      <c r="J188" s="76"/>
      <c r="K188" s="76"/>
      <c r="L188" s="76"/>
      <c r="M188" s="44"/>
      <c r="N188" t="str">
        <f>IF(C188="","",'OPĆI DIO'!$C$1)</f>
        <v/>
      </c>
      <c r="O188" t="str">
        <f t="shared" si="33"/>
        <v/>
      </c>
      <c r="P188" t="str">
        <f t="shared" si="34"/>
        <v/>
      </c>
      <c r="Q188" t="str">
        <f t="shared" si="35"/>
        <v/>
      </c>
      <c r="R188" t="str">
        <f t="shared" si="36"/>
        <v/>
      </c>
      <c r="S188" t="str">
        <f t="shared" si="37"/>
        <v/>
      </c>
      <c r="AC188" t="s">
        <v>1303</v>
      </c>
      <c r="AD188" t="s">
        <v>1474</v>
      </c>
      <c r="AE188" t="s">
        <v>3929</v>
      </c>
      <c r="AF188" t="s">
        <v>3930</v>
      </c>
      <c r="AG188" t="s">
        <v>3947</v>
      </c>
      <c r="AH188" t="s">
        <v>3955</v>
      </c>
    </row>
    <row r="189" spans="1:34">
      <c r="A189" s="40" t="str">
        <f>IF(C189="","",VLOOKUP('OPĆI DIO'!$C$1,'OPĆI DIO'!$N$4:$W$137,10,FALSE))</f>
        <v/>
      </c>
      <c r="B189" s="40" t="str">
        <f>IF(C189="","",VLOOKUP('OPĆI DIO'!$C$1,'OPĆI DIO'!$N$4:$W$137,9,FALSE))</f>
        <v/>
      </c>
      <c r="C189" s="45"/>
      <c r="D189" s="40" t="str">
        <f t="shared" si="29"/>
        <v/>
      </c>
      <c r="E189" s="45"/>
      <c r="F189" s="40" t="str">
        <f t="shared" si="30"/>
        <v/>
      </c>
      <c r="G189" s="77"/>
      <c r="H189" s="40" t="str">
        <f t="shared" si="31"/>
        <v/>
      </c>
      <c r="I189" s="40" t="str">
        <f t="shared" si="32"/>
        <v/>
      </c>
      <c r="J189" s="76"/>
      <c r="K189" s="76"/>
      <c r="L189" s="76"/>
      <c r="M189" s="44"/>
      <c r="N189" t="str">
        <f>IF(C189="","",'OPĆI DIO'!$C$1)</f>
        <v/>
      </c>
      <c r="O189" t="str">
        <f t="shared" si="33"/>
        <v/>
      </c>
      <c r="P189" t="str">
        <f t="shared" si="34"/>
        <v/>
      </c>
      <c r="Q189" t="str">
        <f t="shared" si="35"/>
        <v/>
      </c>
      <c r="R189" t="str">
        <f t="shared" si="36"/>
        <v/>
      </c>
      <c r="S189" t="str">
        <f t="shared" si="37"/>
        <v/>
      </c>
      <c r="AC189" t="s">
        <v>1475</v>
      </c>
      <c r="AD189" t="s">
        <v>1476</v>
      </c>
      <c r="AE189" t="s">
        <v>3929</v>
      </c>
      <c r="AF189" t="s">
        <v>3930</v>
      </c>
      <c r="AG189" t="s">
        <v>3947</v>
      </c>
      <c r="AH189" t="s">
        <v>3955</v>
      </c>
    </row>
    <row r="190" spans="1:34">
      <c r="A190" s="40" t="str">
        <f>IF(C190="","",VLOOKUP('OPĆI DIO'!$C$1,'OPĆI DIO'!$N$4:$W$137,10,FALSE))</f>
        <v/>
      </c>
      <c r="B190" s="40" t="str">
        <f>IF(C190="","",VLOOKUP('OPĆI DIO'!$C$1,'OPĆI DIO'!$N$4:$W$137,9,FALSE))</f>
        <v/>
      </c>
      <c r="C190" s="45"/>
      <c r="D190" s="40" t="str">
        <f t="shared" si="29"/>
        <v/>
      </c>
      <c r="E190" s="45"/>
      <c r="F190" s="40" t="str">
        <f t="shared" si="30"/>
        <v/>
      </c>
      <c r="G190" s="77"/>
      <c r="H190" s="40" t="str">
        <f t="shared" si="31"/>
        <v/>
      </c>
      <c r="I190" s="40" t="str">
        <f t="shared" si="32"/>
        <v/>
      </c>
      <c r="J190" s="76"/>
      <c r="K190" s="76"/>
      <c r="L190" s="76"/>
      <c r="M190" s="44"/>
      <c r="N190" t="str">
        <f>IF(C190="","",'OPĆI DIO'!$C$1)</f>
        <v/>
      </c>
      <c r="O190" t="str">
        <f t="shared" si="33"/>
        <v/>
      </c>
      <c r="P190" t="str">
        <f t="shared" si="34"/>
        <v/>
      </c>
      <c r="Q190" t="str">
        <f t="shared" si="35"/>
        <v/>
      </c>
      <c r="R190" t="str">
        <f t="shared" si="36"/>
        <v/>
      </c>
      <c r="S190" t="str">
        <f t="shared" si="37"/>
        <v/>
      </c>
      <c r="AC190" t="s">
        <v>1477</v>
      </c>
      <c r="AD190" t="s">
        <v>1478</v>
      </c>
      <c r="AE190" t="s">
        <v>3929</v>
      </c>
      <c r="AF190" t="s">
        <v>3930</v>
      </c>
      <c r="AG190" t="s">
        <v>3947</v>
      </c>
      <c r="AH190" t="s">
        <v>3955</v>
      </c>
    </row>
    <row r="191" spans="1:34">
      <c r="A191" s="40" t="str">
        <f>IF(C191="","",VLOOKUP('OPĆI DIO'!$C$1,'OPĆI DIO'!$N$4:$W$137,10,FALSE))</f>
        <v/>
      </c>
      <c r="B191" s="40" t="str">
        <f>IF(C191="","",VLOOKUP('OPĆI DIO'!$C$1,'OPĆI DIO'!$N$4:$W$137,9,FALSE))</f>
        <v/>
      </c>
      <c r="C191" s="45"/>
      <c r="D191" s="40" t="str">
        <f t="shared" si="29"/>
        <v/>
      </c>
      <c r="E191" s="45"/>
      <c r="F191" s="40" t="str">
        <f t="shared" si="30"/>
        <v/>
      </c>
      <c r="G191" s="77"/>
      <c r="H191" s="40" t="str">
        <f t="shared" si="31"/>
        <v/>
      </c>
      <c r="I191" s="40" t="str">
        <f t="shared" si="32"/>
        <v/>
      </c>
      <c r="J191" s="76"/>
      <c r="K191" s="76"/>
      <c r="L191" s="76"/>
      <c r="M191" s="44"/>
      <c r="N191" t="str">
        <f>IF(C191="","",'OPĆI DIO'!$C$1)</f>
        <v/>
      </c>
      <c r="O191" t="str">
        <f t="shared" si="33"/>
        <v/>
      </c>
      <c r="P191" t="str">
        <f t="shared" si="34"/>
        <v/>
      </c>
      <c r="Q191" t="str">
        <f t="shared" si="35"/>
        <v/>
      </c>
      <c r="R191" t="str">
        <f t="shared" si="36"/>
        <v/>
      </c>
      <c r="S191" t="str">
        <f t="shared" si="37"/>
        <v/>
      </c>
      <c r="AC191" t="s">
        <v>669</v>
      </c>
      <c r="AD191" t="s">
        <v>670</v>
      </c>
      <c r="AE191" t="s">
        <v>3929</v>
      </c>
      <c r="AF191" t="s">
        <v>3930</v>
      </c>
      <c r="AG191" t="s">
        <v>3947</v>
      </c>
      <c r="AH191" t="s">
        <v>3955</v>
      </c>
    </row>
    <row r="192" spans="1:34">
      <c r="A192" s="40" t="str">
        <f>IF(C192="","",VLOOKUP('OPĆI DIO'!$C$1,'OPĆI DIO'!$N$4:$W$137,10,FALSE))</f>
        <v/>
      </c>
      <c r="B192" s="40" t="str">
        <f>IF(C192="","",VLOOKUP('OPĆI DIO'!$C$1,'OPĆI DIO'!$N$4:$W$137,9,FALSE))</f>
        <v/>
      </c>
      <c r="C192" s="45"/>
      <c r="D192" s="40" t="str">
        <f t="shared" si="29"/>
        <v/>
      </c>
      <c r="E192" s="45"/>
      <c r="F192" s="40" t="str">
        <f t="shared" si="30"/>
        <v/>
      </c>
      <c r="G192" s="77"/>
      <c r="H192" s="40" t="str">
        <f t="shared" si="31"/>
        <v/>
      </c>
      <c r="I192" s="40" t="str">
        <f t="shared" si="32"/>
        <v/>
      </c>
      <c r="J192" s="76"/>
      <c r="K192" s="76"/>
      <c r="L192" s="76"/>
      <c r="M192" s="44"/>
      <c r="N192" t="str">
        <f>IF(C192="","",'OPĆI DIO'!$C$1)</f>
        <v/>
      </c>
      <c r="O192" t="str">
        <f t="shared" si="33"/>
        <v/>
      </c>
      <c r="P192" t="str">
        <f t="shared" si="34"/>
        <v/>
      </c>
      <c r="Q192" t="str">
        <f t="shared" si="35"/>
        <v/>
      </c>
      <c r="R192" t="str">
        <f t="shared" si="36"/>
        <v/>
      </c>
      <c r="S192" t="str">
        <f t="shared" si="37"/>
        <v/>
      </c>
      <c r="AC192" t="s">
        <v>229</v>
      </c>
      <c r="AD192" t="s">
        <v>1213</v>
      </c>
      <c r="AE192" t="s">
        <v>3929</v>
      </c>
      <c r="AF192" t="s">
        <v>3930</v>
      </c>
      <c r="AG192" t="s">
        <v>3947</v>
      </c>
      <c r="AH192" t="s">
        <v>3955</v>
      </c>
    </row>
    <row r="193" spans="1:34">
      <c r="A193" s="40" t="str">
        <f>IF(C193="","",VLOOKUP('OPĆI DIO'!$C$1,'OPĆI DIO'!$N$4:$W$137,10,FALSE))</f>
        <v/>
      </c>
      <c r="B193" s="40" t="str">
        <f>IF(C193="","",VLOOKUP('OPĆI DIO'!$C$1,'OPĆI DIO'!$N$4:$W$137,9,FALSE))</f>
        <v/>
      </c>
      <c r="C193" s="45"/>
      <c r="D193" s="40" t="str">
        <f t="shared" si="29"/>
        <v/>
      </c>
      <c r="E193" s="45"/>
      <c r="F193" s="40" t="str">
        <f t="shared" si="30"/>
        <v/>
      </c>
      <c r="G193" s="77"/>
      <c r="H193" s="40" t="str">
        <f t="shared" si="31"/>
        <v/>
      </c>
      <c r="I193" s="40" t="str">
        <f t="shared" si="32"/>
        <v/>
      </c>
      <c r="J193" s="76"/>
      <c r="K193" s="76"/>
      <c r="L193" s="76"/>
      <c r="M193" s="44"/>
      <c r="N193" t="str">
        <f>IF(C193="","",'OPĆI DIO'!$C$1)</f>
        <v/>
      </c>
      <c r="O193" t="str">
        <f t="shared" si="33"/>
        <v/>
      </c>
      <c r="P193" t="str">
        <f t="shared" si="34"/>
        <v/>
      </c>
      <c r="Q193" t="str">
        <f t="shared" si="35"/>
        <v/>
      </c>
      <c r="R193" t="str">
        <f t="shared" si="36"/>
        <v/>
      </c>
      <c r="S193" t="str">
        <f t="shared" si="37"/>
        <v/>
      </c>
      <c r="AC193" t="s">
        <v>676</v>
      </c>
      <c r="AD193" t="s">
        <v>677</v>
      </c>
      <c r="AE193" t="s">
        <v>3929</v>
      </c>
      <c r="AF193" t="s">
        <v>3930</v>
      </c>
      <c r="AG193" t="s">
        <v>3947</v>
      </c>
      <c r="AH193" t="s">
        <v>3955</v>
      </c>
    </row>
    <row r="194" spans="1:34">
      <c r="A194" s="40" t="str">
        <f>IF(C194="","",VLOOKUP('OPĆI DIO'!$C$1,'OPĆI DIO'!$N$4:$W$137,10,FALSE))</f>
        <v/>
      </c>
      <c r="B194" s="40" t="str">
        <f>IF(C194="","",VLOOKUP('OPĆI DIO'!$C$1,'OPĆI DIO'!$N$4:$W$137,9,FALSE))</f>
        <v/>
      </c>
      <c r="C194" s="45"/>
      <c r="D194" s="40" t="str">
        <f t="shared" si="29"/>
        <v/>
      </c>
      <c r="E194" s="45"/>
      <c r="F194" s="40" t="str">
        <f t="shared" si="30"/>
        <v/>
      </c>
      <c r="G194" s="77"/>
      <c r="H194" s="40" t="str">
        <f t="shared" si="31"/>
        <v/>
      </c>
      <c r="I194" s="40" t="str">
        <f t="shared" si="32"/>
        <v/>
      </c>
      <c r="J194" s="76"/>
      <c r="K194" s="76"/>
      <c r="L194" s="76"/>
      <c r="M194" s="44"/>
      <c r="N194" t="str">
        <f>IF(C194="","",'OPĆI DIO'!$C$1)</f>
        <v/>
      </c>
      <c r="O194" t="str">
        <f t="shared" si="33"/>
        <v/>
      </c>
      <c r="P194" t="str">
        <f t="shared" si="34"/>
        <v/>
      </c>
      <c r="Q194" t="str">
        <f t="shared" si="35"/>
        <v/>
      </c>
      <c r="R194" t="str">
        <f t="shared" si="36"/>
        <v/>
      </c>
      <c r="S194" t="str">
        <f t="shared" si="37"/>
        <v/>
      </c>
      <c r="AC194" t="s">
        <v>1551</v>
      </c>
      <c r="AD194" t="s">
        <v>1545</v>
      </c>
      <c r="AE194" t="s">
        <v>3929</v>
      </c>
      <c r="AF194" t="s">
        <v>3930</v>
      </c>
      <c r="AG194" t="s">
        <v>3947</v>
      </c>
      <c r="AH194" t="s">
        <v>3955</v>
      </c>
    </row>
    <row r="195" spans="1:34">
      <c r="A195" s="40" t="str">
        <f>IF(C195="","",VLOOKUP('OPĆI DIO'!$C$1,'OPĆI DIO'!$N$4:$W$137,10,FALSE))</f>
        <v/>
      </c>
      <c r="B195" s="40" t="str">
        <f>IF(C195="","",VLOOKUP('OPĆI DIO'!$C$1,'OPĆI DIO'!$N$4:$W$137,9,FALSE))</f>
        <v/>
      </c>
      <c r="C195" s="45"/>
      <c r="D195" s="40" t="str">
        <f t="shared" ref="D195:D258" si="38">IFERROR(VLOOKUP(C195,$T$6:$U$24,2,FALSE),"")</f>
        <v/>
      </c>
      <c r="E195" s="45"/>
      <c r="F195" s="40" t="str">
        <f t="shared" si="30"/>
        <v/>
      </c>
      <c r="G195" s="77"/>
      <c r="H195" s="40" t="str">
        <f t="shared" si="31"/>
        <v/>
      </c>
      <c r="I195" s="40" t="str">
        <f t="shared" si="32"/>
        <v/>
      </c>
      <c r="J195" s="76"/>
      <c r="K195" s="76"/>
      <c r="L195" s="76"/>
      <c r="M195" s="44"/>
      <c r="N195" t="str">
        <f>IF(C195="","",'OPĆI DIO'!$C$1)</f>
        <v/>
      </c>
      <c r="O195" t="str">
        <f t="shared" si="33"/>
        <v/>
      </c>
      <c r="P195" t="str">
        <f t="shared" si="34"/>
        <v/>
      </c>
      <c r="Q195" t="str">
        <f t="shared" si="35"/>
        <v/>
      </c>
      <c r="R195" t="str">
        <f t="shared" si="36"/>
        <v/>
      </c>
      <c r="S195" t="str">
        <f t="shared" si="37"/>
        <v/>
      </c>
      <c r="AC195" t="s">
        <v>1552</v>
      </c>
      <c r="AD195" t="s">
        <v>2289</v>
      </c>
      <c r="AE195" t="s">
        <v>3929</v>
      </c>
      <c r="AF195" t="s">
        <v>3930</v>
      </c>
      <c r="AG195" t="s">
        <v>3947</v>
      </c>
      <c r="AH195" t="s">
        <v>3955</v>
      </c>
    </row>
    <row r="196" spans="1:34">
      <c r="A196" s="40" t="str">
        <f>IF(C196="","",VLOOKUP('OPĆI DIO'!$C$1,'OPĆI DIO'!$N$4:$W$137,10,FALSE))</f>
        <v/>
      </c>
      <c r="B196" s="40" t="str">
        <f>IF(C196="","",VLOOKUP('OPĆI DIO'!$C$1,'OPĆI DIO'!$N$4:$W$137,9,FALSE))</f>
        <v/>
      </c>
      <c r="C196" s="45"/>
      <c r="D196" s="40" t="str">
        <f t="shared" si="38"/>
        <v/>
      </c>
      <c r="E196" s="45"/>
      <c r="F196" s="40" t="str">
        <f t="shared" ref="F196:F259" si="39">IFERROR(VLOOKUP(E196,$W$5:$Y$129,2,FALSE),"")</f>
        <v/>
      </c>
      <c r="G196" s="77"/>
      <c r="H196" s="40" t="str">
        <f t="shared" ref="H196:H259" si="40">IFERROR(VLOOKUP(G196,$AC$6:$AD$344,2,FALSE),"")</f>
        <v/>
      </c>
      <c r="I196" s="40" t="str">
        <f t="shared" ref="I196:I259" si="41">IFERROR(VLOOKUP(G196,$AC$6:$AG$344,3,FALSE),"")</f>
        <v/>
      </c>
      <c r="J196" s="76"/>
      <c r="K196" s="76"/>
      <c r="L196" s="76"/>
      <c r="M196" s="44"/>
      <c r="N196" t="str">
        <f>IF(C196="","",'OPĆI DIO'!$C$1)</f>
        <v/>
      </c>
      <c r="O196" t="str">
        <f t="shared" ref="O196:O259" si="42">LEFT(E196,3)</f>
        <v/>
      </c>
      <c r="P196" t="str">
        <f t="shared" ref="P196:P259" si="43">LEFT(E196,2)</f>
        <v/>
      </c>
      <c r="Q196" t="str">
        <f t="shared" ref="Q196:Q259" si="44">LEFT(C196,3)</f>
        <v/>
      </c>
      <c r="R196" t="str">
        <f t="shared" ref="R196:R259" si="45">MID(I196,2,2)</f>
        <v/>
      </c>
      <c r="S196" t="str">
        <f t="shared" ref="S196:S259" si="46">LEFT(E196,1)</f>
        <v/>
      </c>
      <c r="AC196" t="s">
        <v>2300</v>
      </c>
      <c r="AD196" t="s">
        <v>4071</v>
      </c>
      <c r="AE196" t="s">
        <v>3929</v>
      </c>
      <c r="AF196" t="s">
        <v>3930</v>
      </c>
      <c r="AG196" t="s">
        <v>3947</v>
      </c>
      <c r="AH196" t="s">
        <v>3955</v>
      </c>
    </row>
    <row r="197" spans="1:34">
      <c r="A197" s="40" t="str">
        <f>IF(C197="","",VLOOKUP('OPĆI DIO'!$C$1,'OPĆI DIO'!$N$4:$W$137,10,FALSE))</f>
        <v/>
      </c>
      <c r="B197" s="40" t="str">
        <f>IF(C197="","",VLOOKUP('OPĆI DIO'!$C$1,'OPĆI DIO'!$N$4:$W$137,9,FALSE))</f>
        <v/>
      </c>
      <c r="C197" s="45"/>
      <c r="D197" s="40" t="str">
        <f t="shared" si="38"/>
        <v/>
      </c>
      <c r="E197" s="45"/>
      <c r="F197" s="40" t="str">
        <f t="shared" si="39"/>
        <v/>
      </c>
      <c r="G197" s="77"/>
      <c r="H197" s="40" t="str">
        <f t="shared" si="40"/>
        <v/>
      </c>
      <c r="I197" s="40" t="str">
        <f t="shared" si="41"/>
        <v/>
      </c>
      <c r="J197" s="76"/>
      <c r="K197" s="76"/>
      <c r="L197" s="76"/>
      <c r="M197" s="44"/>
      <c r="N197" t="str">
        <f>IF(C197="","",'OPĆI DIO'!$C$1)</f>
        <v/>
      </c>
      <c r="O197" t="str">
        <f t="shared" si="42"/>
        <v/>
      </c>
      <c r="P197" t="str">
        <f t="shared" si="43"/>
        <v/>
      </c>
      <c r="Q197" t="str">
        <f t="shared" si="44"/>
        <v/>
      </c>
      <c r="R197" t="str">
        <f t="shared" si="45"/>
        <v/>
      </c>
      <c r="S197" t="str">
        <f t="shared" si="46"/>
        <v/>
      </c>
      <c r="AC197" t="s">
        <v>4072</v>
      </c>
      <c r="AD197" t="s">
        <v>2297</v>
      </c>
      <c r="AE197" t="s">
        <v>3929</v>
      </c>
      <c r="AF197" t="s">
        <v>3930</v>
      </c>
      <c r="AG197" t="s">
        <v>3949</v>
      </c>
      <c r="AH197" t="s">
        <v>3950</v>
      </c>
    </row>
    <row r="198" spans="1:34">
      <c r="A198" s="40" t="str">
        <f>IF(C198="","",VLOOKUP('OPĆI DIO'!$C$1,'OPĆI DIO'!$N$4:$W$137,10,FALSE))</f>
        <v/>
      </c>
      <c r="B198" s="40" t="str">
        <f>IF(C198="","",VLOOKUP('OPĆI DIO'!$C$1,'OPĆI DIO'!$N$4:$W$137,9,FALSE))</f>
        <v/>
      </c>
      <c r="C198" s="45"/>
      <c r="D198" s="40" t="str">
        <f t="shared" si="38"/>
        <v/>
      </c>
      <c r="E198" s="45"/>
      <c r="F198" s="40" t="str">
        <f t="shared" si="39"/>
        <v/>
      </c>
      <c r="G198" s="77"/>
      <c r="H198" s="40" t="str">
        <f t="shared" si="40"/>
        <v/>
      </c>
      <c r="I198" s="40" t="str">
        <f t="shared" si="41"/>
        <v/>
      </c>
      <c r="J198" s="76"/>
      <c r="K198" s="76"/>
      <c r="L198" s="76"/>
      <c r="M198" s="44"/>
      <c r="N198" t="str">
        <f>IF(C198="","",'OPĆI DIO'!$C$1)</f>
        <v/>
      </c>
      <c r="O198" t="str">
        <f t="shared" si="42"/>
        <v/>
      </c>
      <c r="P198" t="str">
        <f t="shared" si="43"/>
        <v/>
      </c>
      <c r="Q198" t="str">
        <f t="shared" si="44"/>
        <v/>
      </c>
      <c r="R198" t="str">
        <f t="shared" si="45"/>
        <v/>
      </c>
      <c r="S198" t="str">
        <f t="shared" si="46"/>
        <v/>
      </c>
      <c r="AC198" t="s">
        <v>673</v>
      </c>
      <c r="AD198" t="s">
        <v>674</v>
      </c>
      <c r="AE198" t="s">
        <v>3929</v>
      </c>
      <c r="AF198" t="s">
        <v>3930</v>
      </c>
      <c r="AG198" t="s">
        <v>3949</v>
      </c>
      <c r="AH198" t="s">
        <v>3950</v>
      </c>
    </row>
    <row r="199" spans="1:34">
      <c r="A199" s="40" t="str">
        <f>IF(C199="","",VLOOKUP('OPĆI DIO'!$C$1,'OPĆI DIO'!$N$4:$W$137,10,FALSE))</f>
        <v/>
      </c>
      <c r="B199" s="40" t="str">
        <f>IF(C199="","",VLOOKUP('OPĆI DIO'!$C$1,'OPĆI DIO'!$N$4:$W$137,9,FALSE))</f>
        <v/>
      </c>
      <c r="C199" s="45"/>
      <c r="D199" s="40" t="str">
        <f t="shared" si="38"/>
        <v/>
      </c>
      <c r="E199" s="45"/>
      <c r="F199" s="40" t="str">
        <f t="shared" si="39"/>
        <v/>
      </c>
      <c r="G199" s="77"/>
      <c r="H199" s="40" t="str">
        <f t="shared" si="40"/>
        <v/>
      </c>
      <c r="I199" s="40" t="str">
        <f t="shared" si="41"/>
        <v/>
      </c>
      <c r="J199" s="76"/>
      <c r="K199" s="76"/>
      <c r="L199" s="76"/>
      <c r="M199" s="44"/>
      <c r="N199" t="str">
        <f>IF(C199="","",'OPĆI DIO'!$C$1)</f>
        <v/>
      </c>
      <c r="O199" t="str">
        <f t="shared" si="42"/>
        <v/>
      </c>
      <c r="P199" t="str">
        <f t="shared" si="43"/>
        <v/>
      </c>
      <c r="Q199" t="str">
        <f t="shared" si="44"/>
        <v/>
      </c>
      <c r="R199" t="str">
        <f t="shared" si="45"/>
        <v/>
      </c>
      <c r="S199" t="str">
        <f t="shared" si="46"/>
        <v/>
      </c>
      <c r="AC199" t="s">
        <v>678</v>
      </c>
      <c r="AD199" t="s">
        <v>679</v>
      </c>
      <c r="AE199" t="s">
        <v>3923</v>
      </c>
      <c r="AF199" t="s">
        <v>3924</v>
      </c>
      <c r="AG199" t="s">
        <v>3949</v>
      </c>
      <c r="AH199" t="s">
        <v>3950</v>
      </c>
    </row>
    <row r="200" spans="1:34">
      <c r="A200" s="40" t="str">
        <f>IF(C200="","",VLOOKUP('OPĆI DIO'!$C$1,'OPĆI DIO'!$N$4:$W$137,10,FALSE))</f>
        <v/>
      </c>
      <c r="B200" s="40" t="str">
        <f>IF(C200="","",VLOOKUP('OPĆI DIO'!$C$1,'OPĆI DIO'!$N$4:$W$137,9,FALSE))</f>
        <v/>
      </c>
      <c r="C200" s="45"/>
      <c r="D200" s="40" t="str">
        <f t="shared" si="38"/>
        <v/>
      </c>
      <c r="E200" s="45"/>
      <c r="F200" s="40" t="str">
        <f t="shared" si="39"/>
        <v/>
      </c>
      <c r="G200" s="77"/>
      <c r="H200" s="40" t="str">
        <f t="shared" si="40"/>
        <v/>
      </c>
      <c r="I200" s="40" t="str">
        <f t="shared" si="41"/>
        <v/>
      </c>
      <c r="J200" s="76"/>
      <c r="K200" s="76"/>
      <c r="L200" s="76"/>
      <c r="M200" s="44"/>
      <c r="N200" t="str">
        <f>IF(C200="","",'OPĆI DIO'!$C$1)</f>
        <v/>
      </c>
      <c r="O200" t="str">
        <f t="shared" si="42"/>
        <v/>
      </c>
      <c r="P200" t="str">
        <f t="shared" si="43"/>
        <v/>
      </c>
      <c r="Q200" t="str">
        <f t="shared" si="44"/>
        <v/>
      </c>
      <c r="R200" t="str">
        <f t="shared" si="45"/>
        <v/>
      </c>
      <c r="S200" t="str">
        <f t="shared" si="46"/>
        <v/>
      </c>
      <c r="AC200" t="s">
        <v>680</v>
      </c>
      <c r="AD200" t="s">
        <v>681</v>
      </c>
      <c r="AE200" t="s">
        <v>3923</v>
      </c>
      <c r="AF200" t="s">
        <v>3924</v>
      </c>
      <c r="AG200" t="s">
        <v>3949</v>
      </c>
      <c r="AH200" t="s">
        <v>3950</v>
      </c>
    </row>
    <row r="201" spans="1:34">
      <c r="A201" s="40" t="str">
        <f>IF(C201="","",VLOOKUP('OPĆI DIO'!$C$1,'OPĆI DIO'!$N$4:$W$137,10,FALSE))</f>
        <v/>
      </c>
      <c r="B201" s="40" t="str">
        <f>IF(C201="","",VLOOKUP('OPĆI DIO'!$C$1,'OPĆI DIO'!$N$4:$W$137,9,FALSE))</f>
        <v/>
      </c>
      <c r="C201" s="45"/>
      <c r="D201" s="40" t="str">
        <f t="shared" si="38"/>
        <v/>
      </c>
      <c r="E201" s="45"/>
      <c r="F201" s="40" t="str">
        <f t="shared" si="39"/>
        <v/>
      </c>
      <c r="G201" s="77"/>
      <c r="H201" s="40" t="str">
        <f t="shared" si="40"/>
        <v/>
      </c>
      <c r="I201" s="40" t="str">
        <f t="shared" si="41"/>
        <v/>
      </c>
      <c r="J201" s="76"/>
      <c r="K201" s="76"/>
      <c r="L201" s="76"/>
      <c r="M201" s="44"/>
      <c r="N201" t="str">
        <f>IF(C201="","",'OPĆI DIO'!$C$1)</f>
        <v/>
      </c>
      <c r="O201" t="str">
        <f t="shared" si="42"/>
        <v/>
      </c>
      <c r="P201" t="str">
        <f t="shared" si="43"/>
        <v/>
      </c>
      <c r="Q201" t="str">
        <f t="shared" si="44"/>
        <v/>
      </c>
      <c r="R201" t="str">
        <f t="shared" si="45"/>
        <v/>
      </c>
      <c r="S201" t="str">
        <f t="shared" si="46"/>
        <v/>
      </c>
      <c r="AC201" t="s">
        <v>769</v>
      </c>
      <c r="AD201" t="s">
        <v>770</v>
      </c>
      <c r="AE201" t="s">
        <v>3923</v>
      </c>
      <c r="AF201" t="s">
        <v>3924</v>
      </c>
      <c r="AG201" t="s">
        <v>3949</v>
      </c>
      <c r="AH201" t="s">
        <v>3950</v>
      </c>
    </row>
    <row r="202" spans="1:34">
      <c r="A202" s="40" t="str">
        <f>IF(C202="","",VLOOKUP('OPĆI DIO'!$C$1,'OPĆI DIO'!$N$4:$W$137,10,FALSE))</f>
        <v/>
      </c>
      <c r="B202" s="40" t="str">
        <f>IF(C202="","",VLOOKUP('OPĆI DIO'!$C$1,'OPĆI DIO'!$N$4:$W$137,9,FALSE))</f>
        <v/>
      </c>
      <c r="C202" s="45"/>
      <c r="D202" s="40" t="str">
        <f t="shared" si="38"/>
        <v/>
      </c>
      <c r="E202" s="45"/>
      <c r="F202" s="40" t="str">
        <f t="shared" si="39"/>
        <v/>
      </c>
      <c r="G202" s="77"/>
      <c r="H202" s="40" t="str">
        <f t="shared" si="40"/>
        <v/>
      </c>
      <c r="I202" s="40" t="str">
        <f t="shared" si="41"/>
        <v/>
      </c>
      <c r="J202" s="76"/>
      <c r="K202" s="76"/>
      <c r="L202" s="76"/>
      <c r="M202" s="44"/>
      <c r="N202" t="str">
        <f>IF(C202="","",'OPĆI DIO'!$C$1)</f>
        <v/>
      </c>
      <c r="O202" t="str">
        <f t="shared" si="42"/>
        <v/>
      </c>
      <c r="P202" t="str">
        <f t="shared" si="43"/>
        <v/>
      </c>
      <c r="Q202" t="str">
        <f t="shared" si="44"/>
        <v/>
      </c>
      <c r="R202" t="str">
        <f t="shared" si="45"/>
        <v/>
      </c>
      <c r="S202" t="str">
        <f t="shared" si="46"/>
        <v/>
      </c>
      <c r="AC202" t="s">
        <v>682</v>
      </c>
      <c r="AD202" t="s">
        <v>683</v>
      </c>
      <c r="AE202" t="s">
        <v>3923</v>
      </c>
      <c r="AF202" t="s">
        <v>3924</v>
      </c>
      <c r="AG202" t="s">
        <v>3949</v>
      </c>
      <c r="AH202" t="s">
        <v>3950</v>
      </c>
    </row>
    <row r="203" spans="1:34">
      <c r="A203" s="40" t="str">
        <f>IF(C203="","",VLOOKUP('OPĆI DIO'!$C$1,'OPĆI DIO'!$N$4:$W$137,10,FALSE))</f>
        <v/>
      </c>
      <c r="B203" s="40" t="str">
        <f>IF(C203="","",VLOOKUP('OPĆI DIO'!$C$1,'OPĆI DIO'!$N$4:$W$137,9,FALSE))</f>
        <v/>
      </c>
      <c r="C203" s="45"/>
      <c r="D203" s="40" t="str">
        <f t="shared" si="38"/>
        <v/>
      </c>
      <c r="E203" s="45"/>
      <c r="F203" s="40" t="str">
        <f t="shared" si="39"/>
        <v/>
      </c>
      <c r="G203" s="77"/>
      <c r="H203" s="40" t="str">
        <f t="shared" si="40"/>
        <v/>
      </c>
      <c r="I203" s="40" t="str">
        <f t="shared" si="41"/>
        <v/>
      </c>
      <c r="J203" s="76"/>
      <c r="K203" s="76"/>
      <c r="L203" s="76"/>
      <c r="M203" s="44"/>
      <c r="N203" t="str">
        <f>IF(C203="","",'OPĆI DIO'!$C$1)</f>
        <v/>
      </c>
      <c r="O203" t="str">
        <f t="shared" si="42"/>
        <v/>
      </c>
      <c r="P203" t="str">
        <f t="shared" si="43"/>
        <v/>
      </c>
      <c r="Q203" t="str">
        <f t="shared" si="44"/>
        <v/>
      </c>
      <c r="R203" t="str">
        <f t="shared" si="45"/>
        <v/>
      </c>
      <c r="S203" t="str">
        <f t="shared" si="46"/>
        <v/>
      </c>
      <c r="AC203" t="s">
        <v>771</v>
      </c>
      <c r="AD203" t="s">
        <v>765</v>
      </c>
      <c r="AE203" t="s">
        <v>3923</v>
      </c>
      <c r="AF203" t="s">
        <v>3924</v>
      </c>
      <c r="AG203" t="s">
        <v>3949</v>
      </c>
      <c r="AH203" t="s">
        <v>3950</v>
      </c>
    </row>
    <row r="204" spans="1:34">
      <c r="A204" s="40" t="str">
        <f>IF(C204="","",VLOOKUP('OPĆI DIO'!$C$1,'OPĆI DIO'!$N$4:$W$137,10,FALSE))</f>
        <v/>
      </c>
      <c r="B204" s="40" t="str">
        <f>IF(C204="","",VLOOKUP('OPĆI DIO'!$C$1,'OPĆI DIO'!$N$4:$W$137,9,FALSE))</f>
        <v/>
      </c>
      <c r="C204" s="45"/>
      <c r="D204" s="40" t="str">
        <f t="shared" si="38"/>
        <v/>
      </c>
      <c r="E204" s="45"/>
      <c r="F204" s="40" t="str">
        <f t="shared" si="39"/>
        <v/>
      </c>
      <c r="G204" s="77"/>
      <c r="H204" s="40" t="str">
        <f t="shared" si="40"/>
        <v/>
      </c>
      <c r="I204" s="40" t="str">
        <f t="shared" si="41"/>
        <v/>
      </c>
      <c r="J204" s="76"/>
      <c r="K204" s="76"/>
      <c r="L204" s="76"/>
      <c r="M204" s="44"/>
      <c r="N204" t="str">
        <f>IF(C204="","",'OPĆI DIO'!$C$1)</f>
        <v/>
      </c>
      <c r="O204" t="str">
        <f t="shared" si="42"/>
        <v/>
      </c>
      <c r="P204" t="str">
        <f t="shared" si="43"/>
        <v/>
      </c>
      <c r="Q204" t="str">
        <f t="shared" si="44"/>
        <v/>
      </c>
      <c r="R204" t="str">
        <f t="shared" si="45"/>
        <v/>
      </c>
      <c r="S204" t="str">
        <f t="shared" si="46"/>
        <v/>
      </c>
      <c r="AC204" t="s">
        <v>684</v>
      </c>
      <c r="AD204" t="s">
        <v>1302</v>
      </c>
      <c r="AE204" t="s">
        <v>3923</v>
      </c>
      <c r="AF204" t="s">
        <v>3924</v>
      </c>
      <c r="AG204" t="s">
        <v>3949</v>
      </c>
      <c r="AH204" t="s">
        <v>3950</v>
      </c>
    </row>
    <row r="205" spans="1:34">
      <c r="A205" s="40" t="str">
        <f>IF(C205="","",VLOOKUP('OPĆI DIO'!$C$1,'OPĆI DIO'!$N$4:$W$137,10,FALSE))</f>
        <v/>
      </c>
      <c r="B205" s="40" t="str">
        <f>IF(C205="","",VLOOKUP('OPĆI DIO'!$C$1,'OPĆI DIO'!$N$4:$W$137,9,FALSE))</f>
        <v/>
      </c>
      <c r="C205" s="45"/>
      <c r="D205" s="40" t="str">
        <f t="shared" si="38"/>
        <v/>
      </c>
      <c r="E205" s="45"/>
      <c r="F205" s="40" t="str">
        <f t="shared" si="39"/>
        <v/>
      </c>
      <c r="G205" s="77"/>
      <c r="H205" s="40" t="str">
        <f t="shared" si="40"/>
        <v/>
      </c>
      <c r="I205" s="40" t="str">
        <f t="shared" si="41"/>
        <v/>
      </c>
      <c r="J205" s="76"/>
      <c r="K205" s="76"/>
      <c r="L205" s="76"/>
      <c r="M205" s="44"/>
      <c r="N205" t="str">
        <f>IF(C205="","",'OPĆI DIO'!$C$1)</f>
        <v/>
      </c>
      <c r="O205" t="str">
        <f t="shared" si="42"/>
        <v/>
      </c>
      <c r="P205" t="str">
        <f t="shared" si="43"/>
        <v/>
      </c>
      <c r="Q205" t="str">
        <f t="shared" si="44"/>
        <v/>
      </c>
      <c r="R205" t="str">
        <f t="shared" si="45"/>
        <v/>
      </c>
      <c r="S205" t="str">
        <f t="shared" si="46"/>
        <v/>
      </c>
      <c r="AC205" t="s">
        <v>685</v>
      </c>
      <c r="AD205" t="s">
        <v>1032</v>
      </c>
      <c r="AE205" t="s">
        <v>3923</v>
      </c>
      <c r="AF205" t="s">
        <v>3924</v>
      </c>
      <c r="AG205" t="s">
        <v>3949</v>
      </c>
      <c r="AH205" t="s">
        <v>3950</v>
      </c>
    </row>
    <row r="206" spans="1:34">
      <c r="A206" s="40" t="str">
        <f>IF(C206="","",VLOOKUP('OPĆI DIO'!$C$1,'OPĆI DIO'!$N$4:$W$137,10,FALSE))</f>
        <v/>
      </c>
      <c r="B206" s="40" t="str">
        <f>IF(C206="","",VLOOKUP('OPĆI DIO'!$C$1,'OPĆI DIO'!$N$4:$W$137,9,FALSE))</f>
        <v/>
      </c>
      <c r="C206" s="45"/>
      <c r="D206" s="40" t="str">
        <f t="shared" si="38"/>
        <v/>
      </c>
      <c r="E206" s="45"/>
      <c r="F206" s="40" t="str">
        <f t="shared" si="39"/>
        <v/>
      </c>
      <c r="G206" s="77"/>
      <c r="H206" s="40" t="str">
        <f t="shared" si="40"/>
        <v/>
      </c>
      <c r="I206" s="40" t="str">
        <f t="shared" si="41"/>
        <v/>
      </c>
      <c r="J206" s="76"/>
      <c r="K206" s="76"/>
      <c r="L206" s="76"/>
      <c r="M206" s="44"/>
      <c r="N206" t="str">
        <f>IF(C206="","",'OPĆI DIO'!$C$1)</f>
        <v/>
      </c>
      <c r="O206" t="str">
        <f t="shared" si="42"/>
        <v/>
      </c>
      <c r="P206" t="str">
        <f t="shared" si="43"/>
        <v/>
      </c>
      <c r="Q206" t="str">
        <f t="shared" si="44"/>
        <v/>
      </c>
      <c r="R206" t="str">
        <f t="shared" si="45"/>
        <v/>
      </c>
      <c r="S206" t="str">
        <f t="shared" si="46"/>
        <v/>
      </c>
      <c r="AC206" t="s">
        <v>686</v>
      </c>
      <c r="AD206" t="s">
        <v>687</v>
      </c>
      <c r="AE206" t="s">
        <v>3923</v>
      </c>
      <c r="AF206" t="s">
        <v>3924</v>
      </c>
      <c r="AG206" t="s">
        <v>3949</v>
      </c>
      <c r="AH206" t="s">
        <v>3950</v>
      </c>
    </row>
    <row r="207" spans="1:34">
      <c r="A207" s="40" t="str">
        <f>IF(C207="","",VLOOKUP('OPĆI DIO'!$C$1,'OPĆI DIO'!$N$4:$W$137,10,FALSE))</f>
        <v/>
      </c>
      <c r="B207" s="40" t="str">
        <f>IF(C207="","",VLOOKUP('OPĆI DIO'!$C$1,'OPĆI DIO'!$N$4:$W$137,9,FALSE))</f>
        <v/>
      </c>
      <c r="C207" s="45"/>
      <c r="D207" s="40" t="str">
        <f t="shared" si="38"/>
        <v/>
      </c>
      <c r="E207" s="45"/>
      <c r="F207" s="40" t="str">
        <f t="shared" si="39"/>
        <v/>
      </c>
      <c r="G207" s="77"/>
      <c r="H207" s="40" t="str">
        <f t="shared" si="40"/>
        <v/>
      </c>
      <c r="I207" s="40" t="str">
        <f t="shared" si="41"/>
        <v/>
      </c>
      <c r="J207" s="76"/>
      <c r="K207" s="76"/>
      <c r="L207" s="76"/>
      <c r="M207" s="44"/>
      <c r="N207" t="str">
        <f>IF(C207="","",'OPĆI DIO'!$C$1)</f>
        <v/>
      </c>
      <c r="O207" t="str">
        <f t="shared" si="42"/>
        <v/>
      </c>
      <c r="P207" t="str">
        <f t="shared" si="43"/>
        <v/>
      </c>
      <c r="Q207" t="str">
        <f t="shared" si="44"/>
        <v/>
      </c>
      <c r="R207" t="str">
        <f t="shared" si="45"/>
        <v/>
      </c>
      <c r="S207" t="str">
        <f t="shared" si="46"/>
        <v/>
      </c>
      <c r="AC207" t="s">
        <v>688</v>
      </c>
      <c r="AD207" t="s">
        <v>675</v>
      </c>
      <c r="AE207" t="s">
        <v>3923</v>
      </c>
      <c r="AF207" t="s">
        <v>3924</v>
      </c>
      <c r="AG207" t="s">
        <v>3949</v>
      </c>
      <c r="AH207" t="s">
        <v>3950</v>
      </c>
    </row>
    <row r="208" spans="1:34">
      <c r="A208" s="40" t="str">
        <f>IF(C208="","",VLOOKUP('OPĆI DIO'!$C$1,'OPĆI DIO'!$N$4:$W$137,10,FALSE))</f>
        <v/>
      </c>
      <c r="B208" s="40" t="str">
        <f>IF(C208="","",VLOOKUP('OPĆI DIO'!$C$1,'OPĆI DIO'!$N$4:$W$137,9,FALSE))</f>
        <v/>
      </c>
      <c r="C208" s="45"/>
      <c r="D208" s="40" t="str">
        <f t="shared" si="38"/>
        <v/>
      </c>
      <c r="E208" s="45"/>
      <c r="F208" s="40" t="str">
        <f t="shared" si="39"/>
        <v/>
      </c>
      <c r="G208" s="77"/>
      <c r="H208" s="40" t="str">
        <f t="shared" si="40"/>
        <v/>
      </c>
      <c r="I208" s="40" t="str">
        <f t="shared" si="41"/>
        <v/>
      </c>
      <c r="J208" s="76"/>
      <c r="K208" s="76"/>
      <c r="L208" s="76"/>
      <c r="M208" s="44"/>
      <c r="N208" t="str">
        <f>IF(C208="","",'OPĆI DIO'!$C$1)</f>
        <v/>
      </c>
      <c r="O208" t="str">
        <f t="shared" si="42"/>
        <v/>
      </c>
      <c r="P208" t="str">
        <f t="shared" si="43"/>
        <v/>
      </c>
      <c r="Q208" t="str">
        <f t="shared" si="44"/>
        <v/>
      </c>
      <c r="R208" t="str">
        <f t="shared" si="45"/>
        <v/>
      </c>
      <c r="S208" t="str">
        <f t="shared" si="46"/>
        <v/>
      </c>
      <c r="AC208" t="s">
        <v>1544</v>
      </c>
      <c r="AD208" t="s">
        <v>1545</v>
      </c>
      <c r="AE208" t="s">
        <v>3923</v>
      </c>
      <c r="AF208" t="s">
        <v>3924</v>
      </c>
      <c r="AG208" t="s">
        <v>3949</v>
      </c>
      <c r="AH208" t="s">
        <v>3950</v>
      </c>
    </row>
    <row r="209" spans="1:34">
      <c r="A209" s="40" t="str">
        <f>IF(C209="","",VLOOKUP('OPĆI DIO'!$C$1,'OPĆI DIO'!$N$4:$W$137,10,FALSE))</f>
        <v/>
      </c>
      <c r="B209" s="40" t="str">
        <f>IF(C209="","",VLOOKUP('OPĆI DIO'!$C$1,'OPĆI DIO'!$N$4:$W$137,9,FALSE))</f>
        <v/>
      </c>
      <c r="C209" s="45"/>
      <c r="D209" s="40" t="str">
        <f t="shared" si="38"/>
        <v/>
      </c>
      <c r="E209" s="45"/>
      <c r="F209" s="40" t="str">
        <f t="shared" si="39"/>
        <v/>
      </c>
      <c r="G209" s="77"/>
      <c r="H209" s="40" t="str">
        <f t="shared" si="40"/>
        <v/>
      </c>
      <c r="I209" s="40" t="str">
        <f t="shared" si="41"/>
        <v/>
      </c>
      <c r="J209" s="76"/>
      <c r="K209" s="76"/>
      <c r="L209" s="76"/>
      <c r="M209" s="44"/>
      <c r="N209" t="str">
        <f>IF(C209="","",'OPĆI DIO'!$C$1)</f>
        <v/>
      </c>
      <c r="O209" t="str">
        <f t="shared" si="42"/>
        <v/>
      </c>
      <c r="P209" t="str">
        <f t="shared" si="43"/>
        <v/>
      </c>
      <c r="Q209" t="str">
        <f t="shared" si="44"/>
        <v/>
      </c>
      <c r="R209" t="str">
        <f t="shared" si="45"/>
        <v/>
      </c>
      <c r="S209" t="str">
        <f t="shared" si="46"/>
        <v/>
      </c>
      <c r="AC209" t="s">
        <v>1546</v>
      </c>
      <c r="AD209" t="s">
        <v>2289</v>
      </c>
      <c r="AE209" t="s">
        <v>3923</v>
      </c>
      <c r="AF209" t="s">
        <v>3924</v>
      </c>
      <c r="AG209" t="s">
        <v>3949</v>
      </c>
      <c r="AH209" t="s">
        <v>3950</v>
      </c>
    </row>
    <row r="210" spans="1:34">
      <c r="A210" s="40" t="str">
        <f>IF(C210="","",VLOOKUP('OPĆI DIO'!$C$1,'OPĆI DIO'!$N$4:$W$137,10,FALSE))</f>
        <v/>
      </c>
      <c r="B210" s="40" t="str">
        <f>IF(C210="","",VLOOKUP('OPĆI DIO'!$C$1,'OPĆI DIO'!$N$4:$W$137,9,FALSE))</f>
        <v/>
      </c>
      <c r="C210" s="45"/>
      <c r="D210" s="40" t="str">
        <f t="shared" si="38"/>
        <v/>
      </c>
      <c r="E210" s="45"/>
      <c r="F210" s="40" t="str">
        <f t="shared" si="39"/>
        <v/>
      </c>
      <c r="G210" s="77"/>
      <c r="H210" s="40" t="str">
        <f t="shared" si="40"/>
        <v/>
      </c>
      <c r="I210" s="40" t="str">
        <f t="shared" si="41"/>
        <v/>
      </c>
      <c r="J210" s="76"/>
      <c r="K210" s="76"/>
      <c r="L210" s="76"/>
      <c r="M210" s="44"/>
      <c r="N210" t="str">
        <f>IF(C210="","",'OPĆI DIO'!$C$1)</f>
        <v/>
      </c>
      <c r="O210" t="str">
        <f t="shared" si="42"/>
        <v/>
      </c>
      <c r="P210" t="str">
        <f t="shared" si="43"/>
        <v/>
      </c>
      <c r="Q210" t="str">
        <f t="shared" si="44"/>
        <v/>
      </c>
      <c r="R210" t="str">
        <f t="shared" si="45"/>
        <v/>
      </c>
      <c r="S210" t="str">
        <f t="shared" si="46"/>
        <v/>
      </c>
      <c r="AC210" t="s">
        <v>2301</v>
      </c>
      <c r="AD210" t="s">
        <v>2302</v>
      </c>
      <c r="AE210" t="s">
        <v>3923</v>
      </c>
      <c r="AF210" t="s">
        <v>3924</v>
      </c>
      <c r="AG210" t="s">
        <v>3949</v>
      </c>
      <c r="AH210" t="s">
        <v>3950</v>
      </c>
    </row>
    <row r="211" spans="1:34">
      <c r="A211" s="40" t="str">
        <f>IF(C211="","",VLOOKUP('OPĆI DIO'!$C$1,'OPĆI DIO'!$N$4:$W$137,10,FALSE))</f>
        <v/>
      </c>
      <c r="B211" s="40" t="str">
        <f>IF(C211="","",VLOOKUP('OPĆI DIO'!$C$1,'OPĆI DIO'!$N$4:$W$137,9,FALSE))</f>
        <v/>
      </c>
      <c r="C211" s="45"/>
      <c r="D211" s="40" t="str">
        <f t="shared" si="38"/>
        <v/>
      </c>
      <c r="E211" s="45"/>
      <c r="F211" s="40" t="str">
        <f t="shared" si="39"/>
        <v/>
      </c>
      <c r="G211" s="77"/>
      <c r="H211" s="40" t="str">
        <f t="shared" si="40"/>
        <v/>
      </c>
      <c r="I211" s="40" t="str">
        <f t="shared" si="41"/>
        <v/>
      </c>
      <c r="J211" s="76"/>
      <c r="K211" s="76"/>
      <c r="L211" s="76"/>
      <c r="M211" s="44"/>
      <c r="N211" t="str">
        <f>IF(C211="","",'OPĆI DIO'!$C$1)</f>
        <v/>
      </c>
      <c r="O211" t="str">
        <f t="shared" si="42"/>
        <v/>
      </c>
      <c r="P211" t="str">
        <f t="shared" si="43"/>
        <v/>
      </c>
      <c r="Q211" t="str">
        <f t="shared" si="44"/>
        <v/>
      </c>
      <c r="R211" t="str">
        <f t="shared" si="45"/>
        <v/>
      </c>
      <c r="S211" t="str">
        <f t="shared" si="46"/>
        <v/>
      </c>
      <c r="AC211" t="s">
        <v>4073</v>
      </c>
      <c r="AD211" t="s">
        <v>2297</v>
      </c>
      <c r="AE211" t="s">
        <v>3923</v>
      </c>
      <c r="AF211" t="s">
        <v>3924</v>
      </c>
      <c r="AG211" t="s">
        <v>3948</v>
      </c>
      <c r="AH211" t="s">
        <v>3953</v>
      </c>
    </row>
    <row r="212" spans="1:34">
      <c r="A212" s="40" t="str">
        <f>IF(C212="","",VLOOKUP('OPĆI DIO'!$C$1,'OPĆI DIO'!$N$4:$W$137,10,FALSE))</f>
        <v/>
      </c>
      <c r="B212" s="40" t="str">
        <f>IF(C212="","",VLOOKUP('OPĆI DIO'!$C$1,'OPĆI DIO'!$N$4:$W$137,9,FALSE))</f>
        <v/>
      </c>
      <c r="C212" s="45"/>
      <c r="D212" s="40" t="str">
        <f t="shared" si="38"/>
        <v/>
      </c>
      <c r="E212" s="45"/>
      <c r="F212" s="40" t="str">
        <f t="shared" si="39"/>
        <v/>
      </c>
      <c r="G212" s="77"/>
      <c r="H212" s="40" t="str">
        <f t="shared" si="40"/>
        <v/>
      </c>
      <c r="I212" s="40" t="str">
        <f t="shared" si="41"/>
        <v/>
      </c>
      <c r="J212" s="76"/>
      <c r="K212" s="76"/>
      <c r="L212" s="76"/>
      <c r="M212" s="44"/>
      <c r="N212" t="str">
        <f>IF(C212="","",'OPĆI DIO'!$C$1)</f>
        <v/>
      </c>
      <c r="O212" t="str">
        <f t="shared" si="42"/>
        <v/>
      </c>
      <c r="P212" t="str">
        <f t="shared" si="43"/>
        <v/>
      </c>
      <c r="Q212" t="str">
        <f t="shared" si="44"/>
        <v/>
      </c>
      <c r="R212" t="str">
        <f t="shared" si="45"/>
        <v/>
      </c>
      <c r="S212" t="str">
        <f t="shared" si="46"/>
        <v/>
      </c>
      <c r="AC212" t="s">
        <v>794</v>
      </c>
      <c r="AD212" t="s">
        <v>795</v>
      </c>
      <c r="AE212" t="s">
        <v>3923</v>
      </c>
      <c r="AF212" t="s">
        <v>3924</v>
      </c>
      <c r="AG212" t="s">
        <v>3948</v>
      </c>
      <c r="AH212" t="s">
        <v>3953</v>
      </c>
    </row>
    <row r="213" spans="1:34">
      <c r="A213" s="40" t="str">
        <f>IF(C213="","",VLOOKUP('OPĆI DIO'!$C$1,'OPĆI DIO'!$N$4:$W$137,10,FALSE))</f>
        <v/>
      </c>
      <c r="B213" s="40" t="str">
        <f>IF(C213="","",VLOOKUP('OPĆI DIO'!$C$1,'OPĆI DIO'!$N$4:$W$137,9,FALSE))</f>
        <v/>
      </c>
      <c r="C213" s="45"/>
      <c r="D213" s="40" t="str">
        <f t="shared" si="38"/>
        <v/>
      </c>
      <c r="E213" s="45"/>
      <c r="F213" s="40" t="str">
        <f t="shared" si="39"/>
        <v/>
      </c>
      <c r="G213" s="77"/>
      <c r="H213" s="40" t="str">
        <f t="shared" si="40"/>
        <v/>
      </c>
      <c r="I213" s="40" t="str">
        <f t="shared" si="41"/>
        <v/>
      </c>
      <c r="J213" s="76"/>
      <c r="K213" s="76"/>
      <c r="L213" s="76"/>
      <c r="M213" s="44"/>
      <c r="N213" t="str">
        <f>IF(C213="","",'OPĆI DIO'!$C$1)</f>
        <v/>
      </c>
      <c r="O213" t="str">
        <f t="shared" si="42"/>
        <v/>
      </c>
      <c r="P213" t="str">
        <f t="shared" si="43"/>
        <v/>
      </c>
      <c r="Q213" t="str">
        <f t="shared" si="44"/>
        <v/>
      </c>
      <c r="R213" t="str">
        <f t="shared" si="45"/>
        <v/>
      </c>
      <c r="S213" t="str">
        <f t="shared" si="46"/>
        <v/>
      </c>
      <c r="AC213" t="s">
        <v>796</v>
      </c>
      <c r="AD213" t="s">
        <v>2303</v>
      </c>
      <c r="AE213" t="s">
        <v>3923</v>
      </c>
      <c r="AF213" t="s">
        <v>3924</v>
      </c>
      <c r="AG213" t="s">
        <v>3948</v>
      </c>
      <c r="AH213" t="s">
        <v>3953</v>
      </c>
    </row>
    <row r="214" spans="1:34">
      <c r="A214" s="40" t="str">
        <f>IF(C214="","",VLOOKUP('OPĆI DIO'!$C$1,'OPĆI DIO'!$N$4:$W$137,10,FALSE))</f>
        <v/>
      </c>
      <c r="B214" s="40" t="str">
        <f>IF(C214="","",VLOOKUP('OPĆI DIO'!$C$1,'OPĆI DIO'!$N$4:$W$137,9,FALSE))</f>
        <v/>
      </c>
      <c r="C214" s="45"/>
      <c r="D214" s="40" t="str">
        <f t="shared" si="38"/>
        <v/>
      </c>
      <c r="E214" s="45"/>
      <c r="F214" s="40" t="str">
        <f t="shared" si="39"/>
        <v/>
      </c>
      <c r="G214" s="77"/>
      <c r="H214" s="40" t="str">
        <f t="shared" si="40"/>
        <v/>
      </c>
      <c r="I214" s="40" t="str">
        <f t="shared" si="41"/>
        <v/>
      </c>
      <c r="J214" s="76"/>
      <c r="K214" s="76"/>
      <c r="L214" s="76"/>
      <c r="M214" s="44"/>
      <c r="N214" t="str">
        <f>IF(C214="","",'OPĆI DIO'!$C$1)</f>
        <v/>
      </c>
      <c r="O214" t="str">
        <f t="shared" si="42"/>
        <v/>
      </c>
      <c r="P214" t="str">
        <f t="shared" si="43"/>
        <v/>
      </c>
      <c r="Q214" t="str">
        <f t="shared" si="44"/>
        <v/>
      </c>
      <c r="R214" t="str">
        <f t="shared" si="45"/>
        <v/>
      </c>
      <c r="S214" t="str">
        <f t="shared" si="46"/>
        <v/>
      </c>
      <c r="AC214" t="s">
        <v>799</v>
      </c>
      <c r="AD214" t="s">
        <v>800</v>
      </c>
      <c r="AE214" t="s">
        <v>3931</v>
      </c>
      <c r="AF214" t="s">
        <v>3932</v>
      </c>
      <c r="AG214" t="s">
        <v>3948</v>
      </c>
      <c r="AH214" t="s">
        <v>3953</v>
      </c>
    </row>
    <row r="215" spans="1:34">
      <c r="A215" s="40" t="str">
        <f>IF(C215="","",VLOOKUP('OPĆI DIO'!$C$1,'OPĆI DIO'!$N$4:$W$137,10,FALSE))</f>
        <v/>
      </c>
      <c r="B215" s="40" t="str">
        <f>IF(C215="","",VLOOKUP('OPĆI DIO'!$C$1,'OPĆI DIO'!$N$4:$W$137,9,FALSE))</f>
        <v/>
      </c>
      <c r="C215" s="45"/>
      <c r="D215" s="40" t="str">
        <f t="shared" si="38"/>
        <v/>
      </c>
      <c r="E215" s="45"/>
      <c r="F215" s="40" t="str">
        <f t="shared" si="39"/>
        <v/>
      </c>
      <c r="G215" s="77"/>
      <c r="H215" s="40" t="str">
        <f t="shared" si="40"/>
        <v/>
      </c>
      <c r="I215" s="40" t="str">
        <f t="shared" si="41"/>
        <v/>
      </c>
      <c r="J215" s="76"/>
      <c r="K215" s="76"/>
      <c r="L215" s="76"/>
      <c r="M215" s="44"/>
      <c r="N215" t="str">
        <f>IF(C215="","",'OPĆI DIO'!$C$1)</f>
        <v/>
      </c>
      <c r="O215" t="str">
        <f t="shared" si="42"/>
        <v/>
      </c>
      <c r="P215" t="str">
        <f t="shared" si="43"/>
        <v/>
      </c>
      <c r="Q215" t="str">
        <f t="shared" si="44"/>
        <v/>
      </c>
      <c r="R215" t="str">
        <f t="shared" si="45"/>
        <v/>
      </c>
      <c r="S215" t="str">
        <f t="shared" si="46"/>
        <v/>
      </c>
      <c r="AC215" t="s">
        <v>801</v>
      </c>
      <c r="AD215" t="s">
        <v>802</v>
      </c>
      <c r="AE215" t="s">
        <v>3931</v>
      </c>
      <c r="AF215" t="s">
        <v>3932</v>
      </c>
      <c r="AG215" t="s">
        <v>3949</v>
      </c>
      <c r="AH215" t="s">
        <v>3961</v>
      </c>
    </row>
    <row r="216" spans="1:34">
      <c r="A216" s="40" t="str">
        <f>IF(C216="","",VLOOKUP('OPĆI DIO'!$C$1,'OPĆI DIO'!$N$4:$W$137,10,FALSE))</f>
        <v/>
      </c>
      <c r="B216" s="40" t="str">
        <f>IF(C216="","",VLOOKUP('OPĆI DIO'!$C$1,'OPĆI DIO'!$N$4:$W$137,9,FALSE))</f>
        <v/>
      </c>
      <c r="C216" s="45"/>
      <c r="D216" s="40" t="str">
        <f t="shared" si="38"/>
        <v/>
      </c>
      <c r="E216" s="45"/>
      <c r="F216" s="40" t="str">
        <f t="shared" si="39"/>
        <v/>
      </c>
      <c r="G216" s="77"/>
      <c r="H216" s="40" t="str">
        <f t="shared" si="40"/>
        <v/>
      </c>
      <c r="I216" s="40" t="str">
        <f t="shared" si="41"/>
        <v/>
      </c>
      <c r="J216" s="76"/>
      <c r="K216" s="76"/>
      <c r="L216" s="76"/>
      <c r="M216" s="44"/>
      <c r="N216" t="str">
        <f>IF(C216="","",'OPĆI DIO'!$C$1)</f>
        <v/>
      </c>
      <c r="O216" t="str">
        <f t="shared" si="42"/>
        <v/>
      </c>
      <c r="P216" t="str">
        <f t="shared" si="43"/>
        <v/>
      </c>
      <c r="Q216" t="str">
        <f t="shared" si="44"/>
        <v/>
      </c>
      <c r="R216" t="str">
        <f t="shared" si="45"/>
        <v/>
      </c>
      <c r="S216" t="str">
        <f t="shared" si="46"/>
        <v/>
      </c>
      <c r="AC216" t="s">
        <v>803</v>
      </c>
      <c r="AD216" t="s">
        <v>1033</v>
      </c>
      <c r="AE216" t="s">
        <v>3931</v>
      </c>
      <c r="AF216" t="s">
        <v>3932</v>
      </c>
      <c r="AG216" t="s">
        <v>3949</v>
      </c>
      <c r="AH216" t="s">
        <v>3961</v>
      </c>
    </row>
    <row r="217" spans="1:34">
      <c r="A217" s="40" t="str">
        <f>IF(C217="","",VLOOKUP('OPĆI DIO'!$C$1,'OPĆI DIO'!$N$4:$W$137,10,FALSE))</f>
        <v/>
      </c>
      <c r="B217" s="40" t="str">
        <f>IF(C217="","",VLOOKUP('OPĆI DIO'!$C$1,'OPĆI DIO'!$N$4:$W$137,9,FALSE))</f>
        <v/>
      </c>
      <c r="C217" s="45"/>
      <c r="D217" s="40" t="str">
        <f t="shared" si="38"/>
        <v/>
      </c>
      <c r="E217" s="45"/>
      <c r="F217" s="40" t="str">
        <f t="shared" si="39"/>
        <v/>
      </c>
      <c r="G217" s="77"/>
      <c r="H217" s="40" t="str">
        <f t="shared" si="40"/>
        <v/>
      </c>
      <c r="I217" s="40" t="str">
        <f t="shared" si="41"/>
        <v/>
      </c>
      <c r="J217" s="76"/>
      <c r="K217" s="76"/>
      <c r="L217" s="76"/>
      <c r="M217" s="44"/>
      <c r="N217" t="str">
        <f>IF(C217="","",'OPĆI DIO'!$C$1)</f>
        <v/>
      </c>
      <c r="O217" t="str">
        <f t="shared" si="42"/>
        <v/>
      </c>
      <c r="P217" t="str">
        <f t="shared" si="43"/>
        <v/>
      </c>
      <c r="Q217" t="str">
        <f t="shared" si="44"/>
        <v/>
      </c>
      <c r="R217" t="str">
        <f t="shared" si="45"/>
        <v/>
      </c>
      <c r="S217" t="str">
        <f t="shared" si="46"/>
        <v/>
      </c>
      <c r="AC217" t="s">
        <v>4074</v>
      </c>
      <c r="AD217" t="s">
        <v>765</v>
      </c>
      <c r="AE217" t="s">
        <v>3931</v>
      </c>
      <c r="AF217" t="s">
        <v>3932</v>
      </c>
      <c r="AG217" t="s">
        <v>3951</v>
      </c>
      <c r="AH217" t="s">
        <v>3952</v>
      </c>
    </row>
    <row r="218" spans="1:34">
      <c r="A218" s="40" t="str">
        <f>IF(C218="","",VLOOKUP('OPĆI DIO'!$C$1,'OPĆI DIO'!$N$4:$W$137,10,FALSE))</f>
        <v/>
      </c>
      <c r="B218" s="40" t="str">
        <f>IF(C218="","",VLOOKUP('OPĆI DIO'!$C$1,'OPĆI DIO'!$N$4:$W$137,9,FALSE))</f>
        <v/>
      </c>
      <c r="C218" s="45"/>
      <c r="D218" s="40" t="str">
        <f t="shared" si="38"/>
        <v/>
      </c>
      <c r="E218" s="45"/>
      <c r="F218" s="40" t="str">
        <f t="shared" si="39"/>
        <v/>
      </c>
      <c r="G218" s="77"/>
      <c r="H218" s="40" t="str">
        <f t="shared" si="40"/>
        <v/>
      </c>
      <c r="I218" s="40" t="str">
        <f t="shared" si="41"/>
        <v/>
      </c>
      <c r="J218" s="76"/>
      <c r="K218" s="76"/>
      <c r="L218" s="76"/>
      <c r="M218" s="44"/>
      <c r="N218" t="str">
        <f>IF(C218="","",'OPĆI DIO'!$C$1)</f>
        <v/>
      </c>
      <c r="O218" t="str">
        <f t="shared" si="42"/>
        <v/>
      </c>
      <c r="P218" t="str">
        <f t="shared" si="43"/>
        <v/>
      </c>
      <c r="Q218" t="str">
        <f t="shared" si="44"/>
        <v/>
      </c>
      <c r="R218" t="str">
        <f t="shared" si="45"/>
        <v/>
      </c>
      <c r="S218" t="str">
        <f t="shared" si="46"/>
        <v/>
      </c>
      <c r="AC218" t="s">
        <v>804</v>
      </c>
      <c r="AD218" t="s">
        <v>805</v>
      </c>
      <c r="AE218" t="s">
        <v>3931</v>
      </c>
      <c r="AF218" t="s">
        <v>3932</v>
      </c>
      <c r="AG218" t="s">
        <v>3949</v>
      </c>
      <c r="AH218" t="s">
        <v>3961</v>
      </c>
    </row>
    <row r="219" spans="1:34">
      <c r="A219" s="40" t="str">
        <f>IF(C219="","",VLOOKUP('OPĆI DIO'!$C$1,'OPĆI DIO'!$N$4:$W$137,10,FALSE))</f>
        <v/>
      </c>
      <c r="B219" s="40" t="str">
        <f>IF(C219="","",VLOOKUP('OPĆI DIO'!$C$1,'OPĆI DIO'!$N$4:$W$137,9,FALSE))</f>
        <v/>
      </c>
      <c r="C219" s="45"/>
      <c r="D219" s="40" t="str">
        <f t="shared" si="38"/>
        <v/>
      </c>
      <c r="E219" s="45"/>
      <c r="F219" s="40" t="str">
        <f t="shared" si="39"/>
        <v/>
      </c>
      <c r="G219" s="77"/>
      <c r="H219" s="40" t="str">
        <f t="shared" si="40"/>
        <v/>
      </c>
      <c r="I219" s="40" t="str">
        <f t="shared" si="41"/>
        <v/>
      </c>
      <c r="J219" s="76"/>
      <c r="K219" s="76"/>
      <c r="L219" s="76"/>
      <c r="M219" s="44"/>
      <c r="N219" t="str">
        <f>IF(C219="","",'OPĆI DIO'!$C$1)</f>
        <v/>
      </c>
      <c r="O219" t="str">
        <f t="shared" si="42"/>
        <v/>
      </c>
      <c r="P219" t="str">
        <f t="shared" si="43"/>
        <v/>
      </c>
      <c r="Q219" t="str">
        <f t="shared" si="44"/>
        <v/>
      </c>
      <c r="R219" t="str">
        <f t="shared" si="45"/>
        <v/>
      </c>
      <c r="S219" t="str">
        <f t="shared" si="46"/>
        <v/>
      </c>
      <c r="AC219" t="s">
        <v>4075</v>
      </c>
      <c r="AD219" t="s">
        <v>4076</v>
      </c>
      <c r="AE219" t="s">
        <v>3931</v>
      </c>
      <c r="AF219" t="s">
        <v>3932</v>
      </c>
      <c r="AG219" t="s">
        <v>3949</v>
      </c>
      <c r="AH219" t="s">
        <v>3961</v>
      </c>
    </row>
    <row r="220" spans="1:34">
      <c r="A220" s="40" t="str">
        <f>IF(C220="","",VLOOKUP('OPĆI DIO'!$C$1,'OPĆI DIO'!$N$4:$W$137,10,FALSE))</f>
        <v/>
      </c>
      <c r="B220" s="40" t="str">
        <f>IF(C220="","",VLOOKUP('OPĆI DIO'!$C$1,'OPĆI DIO'!$N$4:$W$137,9,FALSE))</f>
        <v/>
      </c>
      <c r="C220" s="45"/>
      <c r="D220" s="40" t="str">
        <f t="shared" si="38"/>
        <v/>
      </c>
      <c r="E220" s="45"/>
      <c r="F220" s="40" t="str">
        <f t="shared" si="39"/>
        <v/>
      </c>
      <c r="G220" s="77"/>
      <c r="H220" s="40" t="str">
        <f t="shared" si="40"/>
        <v/>
      </c>
      <c r="I220" s="40" t="str">
        <f t="shared" si="41"/>
        <v/>
      </c>
      <c r="J220" s="76"/>
      <c r="K220" s="76"/>
      <c r="L220" s="76"/>
      <c r="M220" s="44"/>
      <c r="N220" t="str">
        <f>IF(C220="","",'OPĆI DIO'!$C$1)</f>
        <v/>
      </c>
      <c r="O220" t="str">
        <f t="shared" si="42"/>
        <v/>
      </c>
      <c r="P220" t="str">
        <f t="shared" si="43"/>
        <v/>
      </c>
      <c r="Q220" t="str">
        <f t="shared" si="44"/>
        <v/>
      </c>
      <c r="R220" t="str">
        <f t="shared" si="45"/>
        <v/>
      </c>
      <c r="S220" t="str">
        <f t="shared" si="46"/>
        <v/>
      </c>
      <c r="AC220" t="s">
        <v>808</v>
      </c>
      <c r="AD220" t="s">
        <v>809</v>
      </c>
      <c r="AE220" t="s">
        <v>3943</v>
      </c>
      <c r="AF220" t="s">
        <v>3944</v>
      </c>
      <c r="AG220" t="s">
        <v>3949</v>
      </c>
      <c r="AH220" t="s">
        <v>3961</v>
      </c>
    </row>
    <row r="221" spans="1:34">
      <c r="A221" s="40" t="str">
        <f>IF(C221="","",VLOOKUP('OPĆI DIO'!$C$1,'OPĆI DIO'!$N$4:$W$137,10,FALSE))</f>
        <v/>
      </c>
      <c r="B221" s="40" t="str">
        <f>IF(C221="","",VLOOKUP('OPĆI DIO'!$C$1,'OPĆI DIO'!$N$4:$W$137,9,FALSE))</f>
        <v/>
      </c>
      <c r="C221" s="45"/>
      <c r="D221" s="40" t="str">
        <f t="shared" si="38"/>
        <v/>
      </c>
      <c r="E221" s="45"/>
      <c r="F221" s="40" t="str">
        <f t="shared" si="39"/>
        <v/>
      </c>
      <c r="G221" s="77"/>
      <c r="H221" s="40" t="str">
        <f t="shared" si="40"/>
        <v/>
      </c>
      <c r="I221" s="40" t="str">
        <f t="shared" si="41"/>
        <v/>
      </c>
      <c r="J221" s="76"/>
      <c r="K221" s="76"/>
      <c r="L221" s="76"/>
      <c r="M221" s="44"/>
      <c r="N221" t="str">
        <f>IF(C221="","",'OPĆI DIO'!$C$1)</f>
        <v/>
      </c>
      <c r="O221" t="str">
        <f t="shared" si="42"/>
        <v/>
      </c>
      <c r="P221" t="str">
        <f t="shared" si="43"/>
        <v/>
      </c>
      <c r="Q221" t="str">
        <f t="shared" si="44"/>
        <v/>
      </c>
      <c r="R221" t="str">
        <f t="shared" si="45"/>
        <v/>
      </c>
      <c r="S221" t="str">
        <f t="shared" si="46"/>
        <v/>
      </c>
      <c r="AC221" t="s">
        <v>810</v>
      </c>
      <c r="AD221" t="s">
        <v>811</v>
      </c>
      <c r="AE221" t="s">
        <v>3943</v>
      </c>
      <c r="AF221" t="s">
        <v>3944</v>
      </c>
      <c r="AG221" t="s">
        <v>3949</v>
      </c>
      <c r="AH221" t="s">
        <v>3961</v>
      </c>
    </row>
    <row r="222" spans="1:34">
      <c r="A222" s="40" t="str">
        <f>IF(C222="","",VLOOKUP('OPĆI DIO'!$C$1,'OPĆI DIO'!$N$4:$W$137,10,FALSE))</f>
        <v/>
      </c>
      <c r="B222" s="40" t="str">
        <f>IF(C222="","",VLOOKUP('OPĆI DIO'!$C$1,'OPĆI DIO'!$N$4:$W$137,9,FALSE))</f>
        <v/>
      </c>
      <c r="C222" s="45"/>
      <c r="D222" s="40" t="str">
        <f t="shared" si="38"/>
        <v/>
      </c>
      <c r="E222" s="45"/>
      <c r="F222" s="40" t="str">
        <f t="shared" si="39"/>
        <v/>
      </c>
      <c r="G222" s="77"/>
      <c r="H222" s="40" t="str">
        <f t="shared" si="40"/>
        <v/>
      </c>
      <c r="I222" s="40" t="str">
        <f t="shared" si="41"/>
        <v/>
      </c>
      <c r="J222" s="76"/>
      <c r="K222" s="76"/>
      <c r="L222" s="76"/>
      <c r="M222" s="44"/>
      <c r="N222" t="str">
        <f>IF(C222="","",'OPĆI DIO'!$C$1)</f>
        <v/>
      </c>
      <c r="O222" t="str">
        <f t="shared" si="42"/>
        <v/>
      </c>
      <c r="P222" t="str">
        <f t="shared" si="43"/>
        <v/>
      </c>
      <c r="Q222" t="str">
        <f t="shared" si="44"/>
        <v/>
      </c>
      <c r="R222" t="str">
        <f t="shared" si="45"/>
        <v/>
      </c>
      <c r="S222" t="str">
        <f t="shared" si="46"/>
        <v/>
      </c>
      <c r="AC222" t="s">
        <v>812</v>
      </c>
      <c r="AD222" t="s">
        <v>813</v>
      </c>
      <c r="AE222" t="s">
        <v>3945</v>
      </c>
      <c r="AF222" t="s">
        <v>3946</v>
      </c>
      <c r="AG222" t="s">
        <v>3947</v>
      </c>
      <c r="AH222" t="s">
        <v>3957</v>
      </c>
    </row>
    <row r="223" spans="1:34">
      <c r="A223" s="40" t="str">
        <f>IF(C223="","",VLOOKUP('OPĆI DIO'!$C$1,'OPĆI DIO'!$N$4:$W$137,10,FALSE))</f>
        <v/>
      </c>
      <c r="B223" s="40" t="str">
        <f>IF(C223="","",VLOOKUP('OPĆI DIO'!$C$1,'OPĆI DIO'!$N$4:$W$137,9,FALSE))</f>
        <v/>
      </c>
      <c r="C223" s="45"/>
      <c r="D223" s="40" t="str">
        <f t="shared" si="38"/>
        <v/>
      </c>
      <c r="E223" s="45"/>
      <c r="F223" s="40" t="str">
        <f t="shared" si="39"/>
        <v/>
      </c>
      <c r="G223" s="77"/>
      <c r="H223" s="40" t="str">
        <f t="shared" si="40"/>
        <v/>
      </c>
      <c r="I223" s="40" t="str">
        <f t="shared" si="41"/>
        <v/>
      </c>
      <c r="J223" s="76"/>
      <c r="K223" s="76"/>
      <c r="L223" s="76"/>
      <c r="M223" s="44"/>
      <c r="N223" t="str">
        <f>IF(C223="","",'OPĆI DIO'!$C$1)</f>
        <v/>
      </c>
      <c r="O223" t="str">
        <f t="shared" si="42"/>
        <v/>
      </c>
      <c r="P223" t="str">
        <f t="shared" si="43"/>
        <v/>
      </c>
      <c r="Q223" t="str">
        <f t="shared" si="44"/>
        <v/>
      </c>
      <c r="R223" t="str">
        <f t="shared" si="45"/>
        <v/>
      </c>
      <c r="S223" t="str">
        <f t="shared" si="46"/>
        <v/>
      </c>
      <c r="AC223" t="s">
        <v>814</v>
      </c>
      <c r="AD223" t="s">
        <v>815</v>
      </c>
      <c r="AE223" t="s">
        <v>3943</v>
      </c>
      <c r="AF223" t="s">
        <v>3944</v>
      </c>
      <c r="AG223" t="s">
        <v>3949</v>
      </c>
      <c r="AH223" t="s">
        <v>3961</v>
      </c>
    </row>
    <row r="224" spans="1:34">
      <c r="A224" s="40" t="str">
        <f>IF(C224="","",VLOOKUP('OPĆI DIO'!$C$1,'OPĆI DIO'!$N$4:$W$137,10,FALSE))</f>
        <v/>
      </c>
      <c r="B224" s="40" t="str">
        <f>IF(C224="","",VLOOKUP('OPĆI DIO'!$C$1,'OPĆI DIO'!$N$4:$W$137,9,FALSE))</f>
        <v/>
      </c>
      <c r="C224" s="45"/>
      <c r="D224" s="40" t="str">
        <f t="shared" si="38"/>
        <v/>
      </c>
      <c r="E224" s="45"/>
      <c r="F224" s="40" t="str">
        <f t="shared" si="39"/>
        <v/>
      </c>
      <c r="G224" s="77"/>
      <c r="H224" s="40" t="str">
        <f t="shared" si="40"/>
        <v/>
      </c>
      <c r="I224" s="40" t="str">
        <f t="shared" si="41"/>
        <v/>
      </c>
      <c r="J224" s="76"/>
      <c r="K224" s="76"/>
      <c r="L224" s="76"/>
      <c r="M224" s="44"/>
      <c r="N224" t="str">
        <f>IF(C224="","",'OPĆI DIO'!$C$1)</f>
        <v/>
      </c>
      <c r="O224" t="str">
        <f t="shared" si="42"/>
        <v/>
      </c>
      <c r="P224" t="str">
        <f t="shared" si="43"/>
        <v/>
      </c>
      <c r="Q224" t="str">
        <f t="shared" si="44"/>
        <v/>
      </c>
      <c r="R224" t="str">
        <f t="shared" si="45"/>
        <v/>
      </c>
      <c r="S224" t="str">
        <f t="shared" si="46"/>
        <v/>
      </c>
      <c r="AC224" t="s">
        <v>816</v>
      </c>
      <c r="AD224" t="s">
        <v>817</v>
      </c>
      <c r="AE224" t="s">
        <v>3943</v>
      </c>
      <c r="AF224" t="s">
        <v>3944</v>
      </c>
      <c r="AG224" t="s">
        <v>3949</v>
      </c>
      <c r="AH224" t="s">
        <v>3961</v>
      </c>
    </row>
    <row r="225" spans="1:34">
      <c r="A225" s="40" t="str">
        <f>IF(C225="","",VLOOKUP('OPĆI DIO'!$C$1,'OPĆI DIO'!$N$4:$W$137,10,FALSE))</f>
        <v/>
      </c>
      <c r="B225" s="40" t="str">
        <f>IF(C225="","",VLOOKUP('OPĆI DIO'!$C$1,'OPĆI DIO'!$N$4:$W$137,9,FALSE))</f>
        <v/>
      </c>
      <c r="C225" s="45"/>
      <c r="D225" s="40" t="str">
        <f t="shared" si="38"/>
        <v/>
      </c>
      <c r="E225" s="45"/>
      <c r="F225" s="40" t="str">
        <f t="shared" si="39"/>
        <v/>
      </c>
      <c r="G225" s="77"/>
      <c r="H225" s="40" t="str">
        <f t="shared" si="40"/>
        <v/>
      </c>
      <c r="I225" s="40" t="str">
        <f t="shared" si="41"/>
        <v/>
      </c>
      <c r="J225" s="76"/>
      <c r="K225" s="76"/>
      <c r="L225" s="76"/>
      <c r="M225" s="44"/>
      <c r="N225" t="str">
        <f>IF(C225="","",'OPĆI DIO'!$C$1)</f>
        <v/>
      </c>
      <c r="O225" t="str">
        <f t="shared" si="42"/>
        <v/>
      </c>
      <c r="P225" t="str">
        <f t="shared" si="43"/>
        <v/>
      </c>
      <c r="Q225" t="str">
        <f t="shared" si="44"/>
        <v/>
      </c>
      <c r="R225" t="str">
        <f t="shared" si="45"/>
        <v/>
      </c>
      <c r="S225" t="str">
        <f t="shared" si="46"/>
        <v/>
      </c>
      <c r="AC225" t="s">
        <v>818</v>
      </c>
      <c r="AD225" t="s">
        <v>819</v>
      </c>
      <c r="AE225" t="s">
        <v>3943</v>
      </c>
      <c r="AF225" t="s">
        <v>3944</v>
      </c>
      <c r="AG225" t="s">
        <v>3949</v>
      </c>
      <c r="AH225" t="s">
        <v>3961</v>
      </c>
    </row>
    <row r="226" spans="1:34">
      <c r="A226" s="40" t="str">
        <f>IF(C226="","",VLOOKUP('OPĆI DIO'!$C$1,'OPĆI DIO'!$N$4:$W$137,10,FALSE))</f>
        <v/>
      </c>
      <c r="B226" s="40" t="str">
        <f>IF(C226="","",VLOOKUP('OPĆI DIO'!$C$1,'OPĆI DIO'!$N$4:$W$137,9,FALSE))</f>
        <v/>
      </c>
      <c r="C226" s="45"/>
      <c r="D226" s="40" t="str">
        <f t="shared" si="38"/>
        <v/>
      </c>
      <c r="E226" s="45"/>
      <c r="F226" s="40" t="str">
        <f t="shared" si="39"/>
        <v/>
      </c>
      <c r="G226" s="77"/>
      <c r="H226" s="40" t="str">
        <f t="shared" si="40"/>
        <v/>
      </c>
      <c r="I226" s="40" t="str">
        <f t="shared" si="41"/>
        <v/>
      </c>
      <c r="J226" s="76"/>
      <c r="K226" s="76"/>
      <c r="L226" s="76"/>
      <c r="M226" s="44"/>
      <c r="N226" t="str">
        <f>IF(C226="","",'OPĆI DIO'!$C$1)</f>
        <v/>
      </c>
      <c r="O226" t="str">
        <f t="shared" si="42"/>
        <v/>
      </c>
      <c r="P226" t="str">
        <f t="shared" si="43"/>
        <v/>
      </c>
      <c r="Q226" t="str">
        <f t="shared" si="44"/>
        <v/>
      </c>
      <c r="R226" t="str">
        <f t="shared" si="45"/>
        <v/>
      </c>
      <c r="S226" t="str">
        <f t="shared" si="46"/>
        <v/>
      </c>
      <c r="AC226" t="s">
        <v>820</v>
      </c>
      <c r="AD226" t="s">
        <v>821</v>
      </c>
      <c r="AE226" t="s">
        <v>3943</v>
      </c>
      <c r="AF226" t="s">
        <v>3944</v>
      </c>
      <c r="AG226" t="s">
        <v>3949</v>
      </c>
      <c r="AH226" t="s">
        <v>3961</v>
      </c>
    </row>
    <row r="227" spans="1:34">
      <c r="A227" s="40" t="str">
        <f>IF(C227="","",VLOOKUP('OPĆI DIO'!$C$1,'OPĆI DIO'!$N$4:$W$137,10,FALSE))</f>
        <v/>
      </c>
      <c r="B227" s="40" t="str">
        <f>IF(C227="","",VLOOKUP('OPĆI DIO'!$C$1,'OPĆI DIO'!$N$4:$W$137,9,FALSE))</f>
        <v/>
      </c>
      <c r="C227" s="45"/>
      <c r="D227" s="40" t="str">
        <f t="shared" si="38"/>
        <v/>
      </c>
      <c r="E227" s="45"/>
      <c r="F227" s="40" t="str">
        <f t="shared" si="39"/>
        <v/>
      </c>
      <c r="G227" s="77"/>
      <c r="H227" s="40" t="str">
        <f t="shared" si="40"/>
        <v/>
      </c>
      <c r="I227" s="40" t="str">
        <f t="shared" si="41"/>
        <v/>
      </c>
      <c r="J227" s="76"/>
      <c r="K227" s="76"/>
      <c r="L227" s="76"/>
      <c r="M227" s="44"/>
      <c r="N227" t="str">
        <f>IF(C227="","",'OPĆI DIO'!$C$1)</f>
        <v/>
      </c>
      <c r="O227" t="str">
        <f t="shared" si="42"/>
        <v/>
      </c>
      <c r="P227" t="str">
        <f t="shared" si="43"/>
        <v/>
      </c>
      <c r="Q227" t="str">
        <f t="shared" si="44"/>
        <v/>
      </c>
      <c r="R227" t="str">
        <f t="shared" si="45"/>
        <v/>
      </c>
      <c r="S227" t="str">
        <f t="shared" si="46"/>
        <v/>
      </c>
      <c r="AC227" t="s">
        <v>820</v>
      </c>
      <c r="AD227" t="s">
        <v>821</v>
      </c>
      <c r="AE227" t="s">
        <v>3925</v>
      </c>
      <c r="AF227" t="s">
        <v>3926</v>
      </c>
      <c r="AG227" t="s">
        <v>3947</v>
      </c>
      <c r="AH227" t="s">
        <v>3957</v>
      </c>
    </row>
    <row r="228" spans="1:34">
      <c r="A228" s="40" t="str">
        <f>IF(C228="","",VLOOKUP('OPĆI DIO'!$C$1,'OPĆI DIO'!$N$4:$W$137,10,FALSE))</f>
        <v/>
      </c>
      <c r="B228" s="40" t="str">
        <f>IF(C228="","",VLOOKUP('OPĆI DIO'!$C$1,'OPĆI DIO'!$N$4:$W$137,9,FALSE))</f>
        <v/>
      </c>
      <c r="C228" s="45"/>
      <c r="D228" s="40" t="str">
        <f t="shared" si="38"/>
        <v/>
      </c>
      <c r="E228" s="45"/>
      <c r="F228" s="40" t="str">
        <f t="shared" si="39"/>
        <v/>
      </c>
      <c r="G228" s="77"/>
      <c r="H228" s="40" t="str">
        <f t="shared" si="40"/>
        <v/>
      </c>
      <c r="I228" s="40" t="str">
        <f t="shared" si="41"/>
        <v/>
      </c>
      <c r="J228" s="76"/>
      <c r="K228" s="76"/>
      <c r="L228" s="76"/>
      <c r="M228" s="44"/>
      <c r="N228" t="str">
        <f>IF(C228="","",'OPĆI DIO'!$C$1)</f>
        <v/>
      </c>
      <c r="O228" t="str">
        <f t="shared" si="42"/>
        <v/>
      </c>
      <c r="P228" t="str">
        <f t="shared" si="43"/>
        <v/>
      </c>
      <c r="Q228" t="str">
        <f t="shared" si="44"/>
        <v/>
      </c>
      <c r="R228" t="str">
        <f t="shared" si="45"/>
        <v/>
      </c>
      <c r="S228" t="str">
        <f t="shared" si="46"/>
        <v/>
      </c>
      <c r="AC228" t="s">
        <v>1219</v>
      </c>
      <c r="AD228" t="s">
        <v>1220</v>
      </c>
      <c r="AE228" t="s">
        <v>3943</v>
      </c>
      <c r="AF228" t="s">
        <v>3944</v>
      </c>
      <c r="AG228" t="s">
        <v>3947</v>
      </c>
      <c r="AH228" t="s">
        <v>3957</v>
      </c>
    </row>
    <row r="229" spans="1:34">
      <c r="A229" s="40" t="str">
        <f>IF(C229="","",VLOOKUP('OPĆI DIO'!$C$1,'OPĆI DIO'!$N$4:$W$137,10,FALSE))</f>
        <v/>
      </c>
      <c r="B229" s="40" t="str">
        <f>IF(C229="","",VLOOKUP('OPĆI DIO'!$C$1,'OPĆI DIO'!$N$4:$W$137,9,FALSE))</f>
        <v/>
      </c>
      <c r="C229" s="45"/>
      <c r="D229" s="40" t="str">
        <f t="shared" si="38"/>
        <v/>
      </c>
      <c r="E229" s="45"/>
      <c r="F229" s="40" t="str">
        <f t="shared" si="39"/>
        <v/>
      </c>
      <c r="G229" s="77"/>
      <c r="H229" s="40" t="str">
        <f t="shared" si="40"/>
        <v/>
      </c>
      <c r="I229" s="40" t="str">
        <f t="shared" si="41"/>
        <v/>
      </c>
      <c r="J229" s="76"/>
      <c r="K229" s="76"/>
      <c r="L229" s="76"/>
      <c r="M229" s="44"/>
      <c r="N229" t="str">
        <f>IF(C229="","",'OPĆI DIO'!$C$1)</f>
        <v/>
      </c>
      <c r="O229" t="str">
        <f t="shared" si="42"/>
        <v/>
      </c>
      <c r="P229" t="str">
        <f t="shared" si="43"/>
        <v/>
      </c>
      <c r="Q229" t="str">
        <f t="shared" si="44"/>
        <v/>
      </c>
      <c r="R229" t="str">
        <f t="shared" si="45"/>
        <v/>
      </c>
      <c r="S229" t="str">
        <f t="shared" si="46"/>
        <v/>
      </c>
      <c r="AC229" t="s">
        <v>2304</v>
      </c>
      <c r="AD229" t="s">
        <v>2305</v>
      </c>
      <c r="AE229" t="s">
        <v>3943</v>
      </c>
      <c r="AF229" t="s">
        <v>3944</v>
      </c>
      <c r="AG229" t="s">
        <v>3949</v>
      </c>
      <c r="AH229" t="s">
        <v>3961</v>
      </c>
    </row>
    <row r="230" spans="1:34">
      <c r="A230" s="40" t="str">
        <f>IF(C230="","",VLOOKUP('OPĆI DIO'!$C$1,'OPĆI DIO'!$N$4:$W$137,10,FALSE))</f>
        <v/>
      </c>
      <c r="B230" s="40" t="str">
        <f>IF(C230="","",VLOOKUP('OPĆI DIO'!$C$1,'OPĆI DIO'!$N$4:$W$137,9,FALSE))</f>
        <v/>
      </c>
      <c r="C230" s="45"/>
      <c r="D230" s="40" t="str">
        <f t="shared" si="38"/>
        <v/>
      </c>
      <c r="E230" s="45"/>
      <c r="F230" s="40" t="str">
        <f t="shared" si="39"/>
        <v/>
      </c>
      <c r="G230" s="77"/>
      <c r="H230" s="40" t="str">
        <f t="shared" si="40"/>
        <v/>
      </c>
      <c r="I230" s="40" t="str">
        <f t="shared" si="41"/>
        <v/>
      </c>
      <c r="J230" s="76"/>
      <c r="K230" s="76"/>
      <c r="L230" s="76"/>
      <c r="M230" s="44"/>
      <c r="N230" t="str">
        <f>IF(C230="","",'OPĆI DIO'!$C$1)</f>
        <v/>
      </c>
      <c r="O230" t="str">
        <f t="shared" si="42"/>
        <v/>
      </c>
      <c r="P230" t="str">
        <f t="shared" si="43"/>
        <v/>
      </c>
      <c r="Q230" t="str">
        <f t="shared" si="44"/>
        <v/>
      </c>
      <c r="R230" t="str">
        <f t="shared" si="45"/>
        <v/>
      </c>
      <c r="S230" t="str">
        <f t="shared" si="46"/>
        <v/>
      </c>
      <c r="AC230" t="s">
        <v>822</v>
      </c>
      <c r="AD230" t="s">
        <v>823</v>
      </c>
      <c r="AE230" t="s">
        <v>3943</v>
      </c>
      <c r="AF230" t="s">
        <v>3944</v>
      </c>
      <c r="AG230" t="s">
        <v>3949</v>
      </c>
      <c r="AH230" t="s">
        <v>3950</v>
      </c>
    </row>
    <row r="231" spans="1:34">
      <c r="A231" s="40" t="str">
        <f>IF(C231="","",VLOOKUP('OPĆI DIO'!$C$1,'OPĆI DIO'!$N$4:$W$137,10,FALSE))</f>
        <v/>
      </c>
      <c r="B231" s="40" t="str">
        <f>IF(C231="","",VLOOKUP('OPĆI DIO'!$C$1,'OPĆI DIO'!$N$4:$W$137,9,FALSE))</f>
        <v/>
      </c>
      <c r="C231" s="45"/>
      <c r="D231" s="40" t="str">
        <f t="shared" si="38"/>
        <v/>
      </c>
      <c r="E231" s="45"/>
      <c r="F231" s="40" t="str">
        <f t="shared" si="39"/>
        <v/>
      </c>
      <c r="G231" s="77"/>
      <c r="H231" s="40" t="str">
        <f t="shared" si="40"/>
        <v/>
      </c>
      <c r="I231" s="40" t="str">
        <f t="shared" si="41"/>
        <v/>
      </c>
      <c r="J231" s="76"/>
      <c r="K231" s="76"/>
      <c r="L231" s="76"/>
      <c r="M231" s="44"/>
      <c r="N231" t="str">
        <f>IF(C231="","",'OPĆI DIO'!$C$1)</f>
        <v/>
      </c>
      <c r="O231" t="str">
        <f t="shared" si="42"/>
        <v/>
      </c>
      <c r="P231" t="str">
        <f t="shared" si="43"/>
        <v/>
      </c>
      <c r="Q231" t="str">
        <f t="shared" si="44"/>
        <v/>
      </c>
      <c r="R231" t="str">
        <f t="shared" si="45"/>
        <v/>
      </c>
      <c r="S231" t="str">
        <f t="shared" si="46"/>
        <v/>
      </c>
      <c r="AC231" t="s">
        <v>824</v>
      </c>
      <c r="AD231" t="s">
        <v>825</v>
      </c>
      <c r="AE231" t="s">
        <v>3943</v>
      </c>
      <c r="AF231" t="s">
        <v>3944</v>
      </c>
      <c r="AG231" t="s">
        <v>3949</v>
      </c>
      <c r="AH231" t="s">
        <v>3950</v>
      </c>
    </row>
    <row r="232" spans="1:34">
      <c r="A232" s="40" t="str">
        <f>IF(C232="","",VLOOKUP('OPĆI DIO'!$C$1,'OPĆI DIO'!$N$4:$W$137,10,FALSE))</f>
        <v/>
      </c>
      <c r="B232" s="40" t="str">
        <f>IF(C232="","",VLOOKUP('OPĆI DIO'!$C$1,'OPĆI DIO'!$N$4:$W$137,9,FALSE))</f>
        <v/>
      </c>
      <c r="C232" s="45"/>
      <c r="D232" s="40" t="str">
        <f t="shared" si="38"/>
        <v/>
      </c>
      <c r="E232" s="45"/>
      <c r="F232" s="40" t="str">
        <f t="shared" si="39"/>
        <v/>
      </c>
      <c r="G232" s="77"/>
      <c r="H232" s="40" t="str">
        <f t="shared" si="40"/>
        <v/>
      </c>
      <c r="I232" s="40" t="str">
        <f t="shared" si="41"/>
        <v/>
      </c>
      <c r="J232" s="76"/>
      <c r="K232" s="76"/>
      <c r="L232" s="76"/>
      <c r="M232" s="44"/>
      <c r="N232" t="str">
        <f>IF(C232="","",'OPĆI DIO'!$C$1)</f>
        <v/>
      </c>
      <c r="O232" t="str">
        <f t="shared" si="42"/>
        <v/>
      </c>
      <c r="P232" t="str">
        <f t="shared" si="43"/>
        <v/>
      </c>
      <c r="Q232" t="str">
        <f t="shared" si="44"/>
        <v/>
      </c>
      <c r="R232" t="str">
        <f t="shared" si="45"/>
        <v/>
      </c>
      <c r="S232" t="str">
        <f t="shared" si="46"/>
        <v/>
      </c>
      <c r="AC232" t="s">
        <v>826</v>
      </c>
      <c r="AD232" t="s">
        <v>827</v>
      </c>
      <c r="AE232" t="s">
        <v>3925</v>
      </c>
      <c r="AF232" t="s">
        <v>3926</v>
      </c>
      <c r="AG232" t="s">
        <v>3949</v>
      </c>
      <c r="AH232" t="s">
        <v>3961</v>
      </c>
    </row>
    <row r="233" spans="1:34">
      <c r="A233" s="40" t="str">
        <f>IF(C233="","",VLOOKUP('OPĆI DIO'!$C$1,'OPĆI DIO'!$N$4:$W$137,10,FALSE))</f>
        <v/>
      </c>
      <c r="B233" s="40" t="str">
        <f>IF(C233="","",VLOOKUP('OPĆI DIO'!$C$1,'OPĆI DIO'!$N$4:$W$137,9,FALSE))</f>
        <v/>
      </c>
      <c r="C233" s="45"/>
      <c r="D233" s="40" t="str">
        <f t="shared" si="38"/>
        <v/>
      </c>
      <c r="E233" s="45"/>
      <c r="F233" s="40" t="str">
        <f t="shared" si="39"/>
        <v/>
      </c>
      <c r="G233" s="77"/>
      <c r="H233" s="40" t="str">
        <f t="shared" si="40"/>
        <v/>
      </c>
      <c r="I233" s="40" t="str">
        <f t="shared" si="41"/>
        <v/>
      </c>
      <c r="J233" s="76"/>
      <c r="K233" s="76"/>
      <c r="L233" s="76"/>
      <c r="M233" s="44"/>
      <c r="N233" t="str">
        <f>IF(C233="","",'OPĆI DIO'!$C$1)</f>
        <v/>
      </c>
      <c r="O233" t="str">
        <f t="shared" si="42"/>
        <v/>
      </c>
      <c r="P233" t="str">
        <f t="shared" si="43"/>
        <v/>
      </c>
      <c r="Q233" t="str">
        <f t="shared" si="44"/>
        <v/>
      </c>
      <c r="R233" t="str">
        <f t="shared" si="45"/>
        <v/>
      </c>
      <c r="S233" t="str">
        <f t="shared" si="46"/>
        <v/>
      </c>
      <c r="AC233" t="s">
        <v>828</v>
      </c>
      <c r="AD233" t="s">
        <v>829</v>
      </c>
      <c r="AE233" t="s">
        <v>3925</v>
      </c>
      <c r="AF233" t="s">
        <v>3926</v>
      </c>
      <c r="AG233" t="s">
        <v>3949</v>
      </c>
      <c r="AH233" t="s">
        <v>3961</v>
      </c>
    </row>
    <row r="234" spans="1:34">
      <c r="A234" s="40" t="str">
        <f>IF(C234="","",VLOOKUP('OPĆI DIO'!$C$1,'OPĆI DIO'!$N$4:$W$137,10,FALSE))</f>
        <v/>
      </c>
      <c r="B234" s="40" t="str">
        <f>IF(C234="","",VLOOKUP('OPĆI DIO'!$C$1,'OPĆI DIO'!$N$4:$W$137,9,FALSE))</f>
        <v/>
      </c>
      <c r="C234" s="45"/>
      <c r="D234" s="40" t="str">
        <f t="shared" si="38"/>
        <v/>
      </c>
      <c r="E234" s="45"/>
      <c r="F234" s="40" t="str">
        <f t="shared" si="39"/>
        <v/>
      </c>
      <c r="G234" s="77"/>
      <c r="H234" s="40" t="str">
        <f t="shared" si="40"/>
        <v/>
      </c>
      <c r="I234" s="40" t="str">
        <f t="shared" si="41"/>
        <v/>
      </c>
      <c r="J234" s="76"/>
      <c r="K234" s="76"/>
      <c r="L234" s="76"/>
      <c r="M234" s="44"/>
      <c r="N234" t="str">
        <f>IF(C234="","",'OPĆI DIO'!$C$1)</f>
        <v/>
      </c>
      <c r="O234" t="str">
        <f t="shared" si="42"/>
        <v/>
      </c>
      <c r="P234" t="str">
        <f t="shared" si="43"/>
        <v/>
      </c>
      <c r="Q234" t="str">
        <f t="shared" si="44"/>
        <v/>
      </c>
      <c r="R234" t="str">
        <f t="shared" si="45"/>
        <v/>
      </c>
      <c r="S234" t="str">
        <f t="shared" si="46"/>
        <v/>
      </c>
      <c r="AC234" t="s">
        <v>2306</v>
      </c>
      <c r="AD234" t="s">
        <v>4077</v>
      </c>
      <c r="AE234" t="s">
        <v>3943</v>
      </c>
      <c r="AF234" t="s">
        <v>3944</v>
      </c>
      <c r="AG234" t="s">
        <v>3949</v>
      </c>
      <c r="AH234" t="s">
        <v>3961</v>
      </c>
    </row>
    <row r="235" spans="1:34">
      <c r="A235" s="40" t="str">
        <f>IF(C235="","",VLOOKUP('OPĆI DIO'!$C$1,'OPĆI DIO'!$N$4:$W$137,10,FALSE))</f>
        <v/>
      </c>
      <c r="B235" s="40" t="str">
        <f>IF(C235="","",VLOOKUP('OPĆI DIO'!$C$1,'OPĆI DIO'!$N$4:$W$137,9,FALSE))</f>
        <v/>
      </c>
      <c r="C235" s="45"/>
      <c r="D235" s="40" t="str">
        <f t="shared" si="38"/>
        <v/>
      </c>
      <c r="E235" s="45"/>
      <c r="F235" s="40" t="str">
        <f t="shared" si="39"/>
        <v/>
      </c>
      <c r="G235" s="77"/>
      <c r="H235" s="40" t="str">
        <f t="shared" si="40"/>
        <v/>
      </c>
      <c r="I235" s="40" t="str">
        <f t="shared" si="41"/>
        <v/>
      </c>
      <c r="J235" s="76"/>
      <c r="K235" s="76"/>
      <c r="L235" s="76"/>
      <c r="M235" s="44"/>
      <c r="N235" t="str">
        <f>IF(C235="","",'OPĆI DIO'!$C$1)</f>
        <v/>
      </c>
      <c r="O235" t="str">
        <f t="shared" si="42"/>
        <v/>
      </c>
      <c r="P235" t="str">
        <f t="shared" si="43"/>
        <v/>
      </c>
      <c r="Q235" t="str">
        <f t="shared" si="44"/>
        <v/>
      </c>
      <c r="R235" t="str">
        <f t="shared" si="45"/>
        <v/>
      </c>
      <c r="S235" t="str">
        <f t="shared" si="46"/>
        <v/>
      </c>
      <c r="AC235" t="s">
        <v>4078</v>
      </c>
      <c r="AD235" t="s">
        <v>4079</v>
      </c>
      <c r="AE235" t="s">
        <v>3943</v>
      </c>
      <c r="AF235" t="s">
        <v>3944</v>
      </c>
      <c r="AG235" t="s">
        <v>3949</v>
      </c>
      <c r="AH235" t="s">
        <v>3961</v>
      </c>
    </row>
    <row r="236" spans="1:34">
      <c r="A236" s="40" t="str">
        <f>IF(C236="","",VLOOKUP('OPĆI DIO'!$C$1,'OPĆI DIO'!$N$4:$W$137,10,FALSE))</f>
        <v/>
      </c>
      <c r="B236" s="40" t="str">
        <f>IF(C236="","",VLOOKUP('OPĆI DIO'!$C$1,'OPĆI DIO'!$N$4:$W$137,9,FALSE))</f>
        <v/>
      </c>
      <c r="C236" s="45"/>
      <c r="D236" s="40" t="str">
        <f t="shared" si="38"/>
        <v/>
      </c>
      <c r="E236" s="45"/>
      <c r="F236" s="40" t="str">
        <f t="shared" si="39"/>
        <v/>
      </c>
      <c r="G236" s="77"/>
      <c r="H236" s="40" t="str">
        <f t="shared" si="40"/>
        <v/>
      </c>
      <c r="I236" s="40" t="str">
        <f t="shared" si="41"/>
        <v/>
      </c>
      <c r="J236" s="76"/>
      <c r="K236" s="76"/>
      <c r="L236" s="76"/>
      <c r="M236" s="44"/>
      <c r="N236" t="str">
        <f>IF(C236="","",'OPĆI DIO'!$C$1)</f>
        <v/>
      </c>
      <c r="O236" t="str">
        <f t="shared" si="42"/>
        <v/>
      </c>
      <c r="P236" t="str">
        <f t="shared" si="43"/>
        <v/>
      </c>
      <c r="Q236" t="str">
        <f t="shared" si="44"/>
        <v/>
      </c>
      <c r="R236" t="str">
        <f t="shared" si="45"/>
        <v/>
      </c>
      <c r="S236" t="str">
        <f t="shared" si="46"/>
        <v/>
      </c>
      <c r="AC236" t="s">
        <v>832</v>
      </c>
      <c r="AD236" t="s">
        <v>833</v>
      </c>
      <c r="AE236" t="s">
        <v>3923</v>
      </c>
      <c r="AF236" t="s">
        <v>3924</v>
      </c>
      <c r="AG236" t="s">
        <v>3949</v>
      </c>
      <c r="AH236" t="s">
        <v>3961</v>
      </c>
    </row>
    <row r="237" spans="1:34">
      <c r="A237" s="40" t="str">
        <f>IF(C237="","",VLOOKUP('OPĆI DIO'!$C$1,'OPĆI DIO'!$N$4:$W$137,10,FALSE))</f>
        <v/>
      </c>
      <c r="B237" s="40" t="str">
        <f>IF(C237="","",VLOOKUP('OPĆI DIO'!$C$1,'OPĆI DIO'!$N$4:$W$137,9,FALSE))</f>
        <v/>
      </c>
      <c r="C237" s="45"/>
      <c r="D237" s="40" t="str">
        <f t="shared" si="38"/>
        <v/>
      </c>
      <c r="E237" s="45"/>
      <c r="F237" s="40" t="str">
        <f t="shared" si="39"/>
        <v/>
      </c>
      <c r="G237" s="77"/>
      <c r="H237" s="40" t="str">
        <f t="shared" si="40"/>
        <v/>
      </c>
      <c r="I237" s="40" t="str">
        <f t="shared" si="41"/>
        <v/>
      </c>
      <c r="J237" s="76"/>
      <c r="K237" s="76"/>
      <c r="L237" s="76"/>
      <c r="M237" s="44"/>
      <c r="N237" t="str">
        <f>IF(C237="","",'OPĆI DIO'!$C$1)</f>
        <v/>
      </c>
      <c r="O237" t="str">
        <f t="shared" si="42"/>
        <v/>
      </c>
      <c r="P237" t="str">
        <f t="shared" si="43"/>
        <v/>
      </c>
      <c r="Q237" t="str">
        <f t="shared" si="44"/>
        <v/>
      </c>
      <c r="R237" t="str">
        <f t="shared" si="45"/>
        <v/>
      </c>
      <c r="S237" t="str">
        <f t="shared" si="46"/>
        <v/>
      </c>
      <c r="AC237" t="s">
        <v>834</v>
      </c>
      <c r="AD237" t="s">
        <v>1035</v>
      </c>
      <c r="AE237" t="s">
        <v>3923</v>
      </c>
      <c r="AF237" t="s">
        <v>3924</v>
      </c>
      <c r="AG237" t="s">
        <v>3949</v>
      </c>
      <c r="AH237" t="s">
        <v>3961</v>
      </c>
    </row>
    <row r="238" spans="1:34">
      <c r="A238" s="40" t="str">
        <f>IF(C238="","",VLOOKUP('OPĆI DIO'!$C$1,'OPĆI DIO'!$N$4:$W$137,10,FALSE))</f>
        <v/>
      </c>
      <c r="B238" s="40" t="str">
        <f>IF(C238="","",VLOOKUP('OPĆI DIO'!$C$1,'OPĆI DIO'!$N$4:$W$137,9,FALSE))</f>
        <v/>
      </c>
      <c r="C238" s="45"/>
      <c r="D238" s="40" t="str">
        <f t="shared" si="38"/>
        <v/>
      </c>
      <c r="E238" s="45"/>
      <c r="F238" s="40" t="str">
        <f t="shared" si="39"/>
        <v/>
      </c>
      <c r="G238" s="77"/>
      <c r="H238" s="40" t="str">
        <f t="shared" si="40"/>
        <v/>
      </c>
      <c r="I238" s="40" t="str">
        <f t="shared" si="41"/>
        <v/>
      </c>
      <c r="J238" s="76"/>
      <c r="K238" s="76"/>
      <c r="L238" s="76"/>
      <c r="M238" s="44"/>
      <c r="N238" t="str">
        <f>IF(C238="","",'OPĆI DIO'!$C$1)</f>
        <v/>
      </c>
      <c r="O238" t="str">
        <f t="shared" si="42"/>
        <v/>
      </c>
      <c r="P238" t="str">
        <f t="shared" si="43"/>
        <v/>
      </c>
      <c r="Q238" t="str">
        <f t="shared" si="44"/>
        <v/>
      </c>
      <c r="R238" t="str">
        <f t="shared" si="45"/>
        <v/>
      </c>
      <c r="S238" t="str">
        <f t="shared" si="46"/>
        <v/>
      </c>
      <c r="AC238" t="s">
        <v>4080</v>
      </c>
      <c r="AD238" t="s">
        <v>765</v>
      </c>
      <c r="AE238" t="s">
        <v>3923</v>
      </c>
      <c r="AF238" t="s">
        <v>3924</v>
      </c>
      <c r="AG238" t="s">
        <v>3947</v>
      </c>
      <c r="AH238" t="s">
        <v>3957</v>
      </c>
    </row>
    <row r="239" spans="1:34">
      <c r="A239" s="40" t="str">
        <f>IF(C239="","",VLOOKUP('OPĆI DIO'!$C$1,'OPĆI DIO'!$N$4:$W$137,10,FALSE))</f>
        <v/>
      </c>
      <c r="B239" s="40" t="str">
        <f>IF(C239="","",VLOOKUP('OPĆI DIO'!$C$1,'OPĆI DIO'!$N$4:$W$137,9,FALSE))</f>
        <v/>
      </c>
      <c r="C239" s="45"/>
      <c r="D239" s="40" t="str">
        <f t="shared" si="38"/>
        <v/>
      </c>
      <c r="E239" s="45"/>
      <c r="F239" s="40" t="str">
        <f t="shared" si="39"/>
        <v/>
      </c>
      <c r="G239" s="77"/>
      <c r="H239" s="40" t="str">
        <f t="shared" si="40"/>
        <v/>
      </c>
      <c r="I239" s="40" t="str">
        <f t="shared" si="41"/>
        <v/>
      </c>
      <c r="J239" s="76"/>
      <c r="K239" s="76"/>
      <c r="L239" s="76"/>
      <c r="M239" s="44"/>
      <c r="N239" t="str">
        <f>IF(C239="","",'OPĆI DIO'!$C$1)</f>
        <v/>
      </c>
      <c r="O239" t="str">
        <f t="shared" si="42"/>
        <v/>
      </c>
      <c r="P239" t="str">
        <f t="shared" si="43"/>
        <v/>
      </c>
      <c r="Q239" t="str">
        <f t="shared" si="44"/>
        <v/>
      </c>
      <c r="R239" t="str">
        <f t="shared" si="45"/>
        <v/>
      </c>
      <c r="S239" t="str">
        <f t="shared" si="46"/>
        <v/>
      </c>
      <c r="AC239" t="s">
        <v>837</v>
      </c>
      <c r="AD239" t="s">
        <v>838</v>
      </c>
      <c r="AE239" t="s">
        <v>3943</v>
      </c>
      <c r="AF239" t="s">
        <v>3944</v>
      </c>
      <c r="AG239" t="s">
        <v>3947</v>
      </c>
      <c r="AH239" t="s">
        <v>3957</v>
      </c>
    </row>
    <row r="240" spans="1:34">
      <c r="A240" s="40" t="str">
        <f>IF(C240="","",VLOOKUP('OPĆI DIO'!$C$1,'OPĆI DIO'!$N$4:$W$137,10,FALSE))</f>
        <v/>
      </c>
      <c r="B240" s="40" t="str">
        <f>IF(C240="","",VLOOKUP('OPĆI DIO'!$C$1,'OPĆI DIO'!$N$4:$W$137,9,FALSE))</f>
        <v/>
      </c>
      <c r="C240" s="45"/>
      <c r="D240" s="40" t="str">
        <f t="shared" si="38"/>
        <v/>
      </c>
      <c r="E240" s="45"/>
      <c r="F240" s="40" t="str">
        <f t="shared" si="39"/>
        <v/>
      </c>
      <c r="G240" s="77"/>
      <c r="H240" s="40" t="str">
        <f t="shared" si="40"/>
        <v/>
      </c>
      <c r="I240" s="40" t="str">
        <f t="shared" si="41"/>
        <v/>
      </c>
      <c r="J240" s="76"/>
      <c r="K240" s="76"/>
      <c r="L240" s="76"/>
      <c r="M240" s="44"/>
      <c r="N240" t="str">
        <f>IF(C240="","",'OPĆI DIO'!$C$1)</f>
        <v/>
      </c>
      <c r="O240" t="str">
        <f t="shared" si="42"/>
        <v/>
      </c>
      <c r="P240" t="str">
        <f t="shared" si="43"/>
        <v/>
      </c>
      <c r="Q240" t="str">
        <f t="shared" si="44"/>
        <v/>
      </c>
      <c r="R240" t="str">
        <f t="shared" si="45"/>
        <v/>
      </c>
      <c r="S240" t="str">
        <f t="shared" si="46"/>
        <v/>
      </c>
      <c r="AC240" t="s">
        <v>839</v>
      </c>
      <c r="AD240" t="s">
        <v>1034</v>
      </c>
      <c r="AE240" t="s">
        <v>3943</v>
      </c>
      <c r="AF240" t="s">
        <v>3944</v>
      </c>
      <c r="AG240" t="s">
        <v>3947</v>
      </c>
      <c r="AH240" t="s">
        <v>3957</v>
      </c>
    </row>
    <row r="241" spans="1:34">
      <c r="A241" s="40" t="str">
        <f>IF(C241="","",VLOOKUP('OPĆI DIO'!$C$1,'OPĆI DIO'!$N$4:$W$137,10,FALSE))</f>
        <v/>
      </c>
      <c r="B241" s="40" t="str">
        <f>IF(C241="","",VLOOKUP('OPĆI DIO'!$C$1,'OPĆI DIO'!$N$4:$W$137,9,FALSE))</f>
        <v/>
      </c>
      <c r="C241" s="45"/>
      <c r="D241" s="40" t="str">
        <f t="shared" si="38"/>
        <v/>
      </c>
      <c r="E241" s="45"/>
      <c r="F241" s="40" t="str">
        <f t="shared" si="39"/>
        <v/>
      </c>
      <c r="G241" s="77"/>
      <c r="H241" s="40" t="str">
        <f t="shared" si="40"/>
        <v/>
      </c>
      <c r="I241" s="40" t="str">
        <f t="shared" si="41"/>
        <v/>
      </c>
      <c r="J241" s="76"/>
      <c r="K241" s="76"/>
      <c r="L241" s="76"/>
      <c r="M241" s="44"/>
      <c r="N241" t="str">
        <f>IF(C241="","",'OPĆI DIO'!$C$1)</f>
        <v/>
      </c>
      <c r="O241" t="str">
        <f t="shared" si="42"/>
        <v/>
      </c>
      <c r="P241" t="str">
        <f t="shared" si="43"/>
        <v/>
      </c>
      <c r="Q241" t="str">
        <f t="shared" si="44"/>
        <v/>
      </c>
      <c r="R241" t="str">
        <f t="shared" si="45"/>
        <v/>
      </c>
      <c r="S241" t="str">
        <f t="shared" si="46"/>
        <v/>
      </c>
      <c r="AC241" t="s">
        <v>4081</v>
      </c>
      <c r="AD241" t="s">
        <v>765</v>
      </c>
      <c r="AE241" t="s">
        <v>3943</v>
      </c>
      <c r="AF241" t="s">
        <v>3944</v>
      </c>
      <c r="AG241" t="s">
        <v>3947</v>
      </c>
      <c r="AH241" t="s">
        <v>3957</v>
      </c>
    </row>
    <row r="242" spans="1:34">
      <c r="A242" s="40" t="str">
        <f>IF(C242="","",VLOOKUP('OPĆI DIO'!$C$1,'OPĆI DIO'!$N$4:$W$137,10,FALSE))</f>
        <v/>
      </c>
      <c r="B242" s="40" t="str">
        <f>IF(C242="","",VLOOKUP('OPĆI DIO'!$C$1,'OPĆI DIO'!$N$4:$W$137,9,FALSE))</f>
        <v/>
      </c>
      <c r="C242" s="45"/>
      <c r="D242" s="40" t="str">
        <f t="shared" si="38"/>
        <v/>
      </c>
      <c r="E242" s="45"/>
      <c r="F242" s="40" t="str">
        <f t="shared" si="39"/>
        <v/>
      </c>
      <c r="G242" s="77"/>
      <c r="H242" s="40" t="str">
        <f t="shared" si="40"/>
        <v/>
      </c>
      <c r="I242" s="40" t="str">
        <f t="shared" si="41"/>
        <v/>
      </c>
      <c r="J242" s="76"/>
      <c r="K242" s="76"/>
      <c r="L242" s="76"/>
      <c r="M242" s="44"/>
      <c r="N242" t="str">
        <f>IF(C242="","",'OPĆI DIO'!$C$1)</f>
        <v/>
      </c>
      <c r="O242" t="str">
        <f t="shared" si="42"/>
        <v/>
      </c>
      <c r="P242" t="str">
        <f t="shared" si="43"/>
        <v/>
      </c>
      <c r="Q242" t="str">
        <f t="shared" si="44"/>
        <v/>
      </c>
      <c r="R242" t="str">
        <f t="shared" si="45"/>
        <v/>
      </c>
      <c r="S242" t="str">
        <f t="shared" si="46"/>
        <v/>
      </c>
      <c r="AC242" t="s">
        <v>840</v>
      </c>
      <c r="AD242" t="s">
        <v>841</v>
      </c>
      <c r="AE242" t="s">
        <v>3943</v>
      </c>
      <c r="AF242" t="s">
        <v>3944</v>
      </c>
      <c r="AG242" t="s">
        <v>3947</v>
      </c>
      <c r="AH242" t="s">
        <v>3957</v>
      </c>
    </row>
    <row r="243" spans="1:34">
      <c r="A243" s="40" t="str">
        <f>IF(C243="","",VLOOKUP('OPĆI DIO'!$C$1,'OPĆI DIO'!$N$4:$W$137,10,FALSE))</f>
        <v/>
      </c>
      <c r="B243" s="40" t="str">
        <f>IF(C243="","",VLOOKUP('OPĆI DIO'!$C$1,'OPĆI DIO'!$N$4:$W$137,9,FALSE))</f>
        <v/>
      </c>
      <c r="C243" s="45"/>
      <c r="D243" s="40" t="str">
        <f t="shared" si="38"/>
        <v/>
      </c>
      <c r="E243" s="45"/>
      <c r="F243" s="40" t="str">
        <f t="shared" si="39"/>
        <v/>
      </c>
      <c r="G243" s="77"/>
      <c r="H243" s="40" t="str">
        <f t="shared" si="40"/>
        <v/>
      </c>
      <c r="I243" s="40" t="str">
        <f t="shared" si="41"/>
        <v/>
      </c>
      <c r="J243" s="76"/>
      <c r="K243" s="76"/>
      <c r="L243" s="76"/>
      <c r="M243" s="44"/>
      <c r="N243" t="str">
        <f>IF(C243="","",'OPĆI DIO'!$C$1)</f>
        <v/>
      </c>
      <c r="O243" t="str">
        <f t="shared" si="42"/>
        <v/>
      </c>
      <c r="P243" t="str">
        <f t="shared" si="43"/>
        <v/>
      </c>
      <c r="Q243" t="str">
        <f t="shared" si="44"/>
        <v/>
      </c>
      <c r="R243" t="str">
        <f t="shared" si="45"/>
        <v/>
      </c>
      <c r="S243" t="str">
        <f t="shared" si="46"/>
        <v/>
      </c>
      <c r="AC243" t="s">
        <v>842</v>
      </c>
      <c r="AD243" t="s">
        <v>843</v>
      </c>
      <c r="AE243" t="s">
        <v>3943</v>
      </c>
      <c r="AF243" t="s">
        <v>3944</v>
      </c>
      <c r="AG243" t="s">
        <v>3947</v>
      </c>
      <c r="AH243" t="s">
        <v>3957</v>
      </c>
    </row>
    <row r="244" spans="1:34">
      <c r="A244" s="40" t="str">
        <f>IF(C244="","",VLOOKUP('OPĆI DIO'!$C$1,'OPĆI DIO'!$N$4:$W$137,10,FALSE))</f>
        <v/>
      </c>
      <c r="B244" s="40" t="str">
        <f>IF(C244="","",VLOOKUP('OPĆI DIO'!$C$1,'OPĆI DIO'!$N$4:$W$137,9,FALSE))</f>
        <v/>
      </c>
      <c r="C244" s="45"/>
      <c r="D244" s="40" t="str">
        <f t="shared" si="38"/>
        <v/>
      </c>
      <c r="E244" s="45"/>
      <c r="F244" s="40" t="str">
        <f t="shared" si="39"/>
        <v/>
      </c>
      <c r="G244" s="77"/>
      <c r="H244" s="40" t="str">
        <f t="shared" si="40"/>
        <v/>
      </c>
      <c r="I244" s="40" t="str">
        <f t="shared" si="41"/>
        <v/>
      </c>
      <c r="J244" s="76"/>
      <c r="K244" s="76"/>
      <c r="L244" s="76"/>
      <c r="M244" s="44"/>
      <c r="N244" t="str">
        <f>IF(C244="","",'OPĆI DIO'!$C$1)</f>
        <v/>
      </c>
      <c r="O244" t="str">
        <f t="shared" si="42"/>
        <v/>
      </c>
      <c r="P244" t="str">
        <f t="shared" si="43"/>
        <v/>
      </c>
      <c r="Q244" t="str">
        <f t="shared" si="44"/>
        <v/>
      </c>
      <c r="R244" t="str">
        <f t="shared" si="45"/>
        <v/>
      </c>
      <c r="S244" t="str">
        <f t="shared" si="46"/>
        <v/>
      </c>
      <c r="AC244" t="s">
        <v>2307</v>
      </c>
      <c r="AD244" t="s">
        <v>4082</v>
      </c>
      <c r="AE244" t="s">
        <v>3943</v>
      </c>
      <c r="AF244" t="s">
        <v>3944</v>
      </c>
      <c r="AG244" t="s">
        <v>3947</v>
      </c>
      <c r="AH244" t="s">
        <v>3957</v>
      </c>
    </row>
    <row r="245" spans="1:34">
      <c r="A245" s="40" t="str">
        <f>IF(C245="","",VLOOKUP('OPĆI DIO'!$C$1,'OPĆI DIO'!$N$4:$W$137,10,FALSE))</f>
        <v/>
      </c>
      <c r="B245" s="40" t="str">
        <f>IF(C245="","",VLOOKUP('OPĆI DIO'!$C$1,'OPĆI DIO'!$N$4:$W$137,9,FALSE))</f>
        <v/>
      </c>
      <c r="C245" s="45"/>
      <c r="D245" s="40" t="str">
        <f t="shared" si="38"/>
        <v/>
      </c>
      <c r="E245" s="45"/>
      <c r="F245" s="40" t="str">
        <f t="shared" si="39"/>
        <v/>
      </c>
      <c r="G245" s="77"/>
      <c r="H245" s="40" t="str">
        <f t="shared" si="40"/>
        <v/>
      </c>
      <c r="I245" s="40" t="str">
        <f t="shared" si="41"/>
        <v/>
      </c>
      <c r="J245" s="76"/>
      <c r="K245" s="76"/>
      <c r="L245" s="76"/>
      <c r="M245" s="44"/>
      <c r="N245" t="str">
        <f>IF(C245="","",'OPĆI DIO'!$C$1)</f>
        <v/>
      </c>
      <c r="O245" t="str">
        <f t="shared" si="42"/>
        <v/>
      </c>
      <c r="P245" t="str">
        <f t="shared" si="43"/>
        <v/>
      </c>
      <c r="Q245" t="str">
        <f t="shared" si="44"/>
        <v/>
      </c>
      <c r="R245" t="str">
        <f t="shared" si="45"/>
        <v/>
      </c>
      <c r="S245" t="str">
        <f t="shared" si="46"/>
        <v/>
      </c>
      <c r="AC245" t="s">
        <v>4083</v>
      </c>
      <c r="AD245" t="s">
        <v>4079</v>
      </c>
      <c r="AE245" t="s">
        <v>3943</v>
      </c>
      <c r="AF245" t="s">
        <v>3944</v>
      </c>
      <c r="AG245" t="s">
        <v>3947</v>
      </c>
      <c r="AH245" t="s">
        <v>3957</v>
      </c>
    </row>
    <row r="246" spans="1:34">
      <c r="A246" s="40" t="str">
        <f>IF(C246="","",VLOOKUP('OPĆI DIO'!$C$1,'OPĆI DIO'!$N$4:$W$137,10,FALSE))</f>
        <v/>
      </c>
      <c r="B246" s="40" t="str">
        <f>IF(C246="","",VLOOKUP('OPĆI DIO'!$C$1,'OPĆI DIO'!$N$4:$W$137,9,FALSE))</f>
        <v/>
      </c>
      <c r="C246" s="45"/>
      <c r="D246" s="40" t="str">
        <f t="shared" si="38"/>
        <v/>
      </c>
      <c r="E246" s="45"/>
      <c r="F246" s="40" t="str">
        <f t="shared" si="39"/>
        <v/>
      </c>
      <c r="G246" s="77"/>
      <c r="H246" s="40" t="str">
        <f t="shared" si="40"/>
        <v/>
      </c>
      <c r="I246" s="40" t="str">
        <f t="shared" si="41"/>
        <v/>
      </c>
      <c r="J246" s="76"/>
      <c r="K246" s="76"/>
      <c r="L246" s="76"/>
      <c r="M246" s="44"/>
      <c r="N246" t="str">
        <f>IF(C246="","",'OPĆI DIO'!$C$1)</f>
        <v/>
      </c>
      <c r="O246" t="str">
        <f t="shared" si="42"/>
        <v/>
      </c>
      <c r="P246" t="str">
        <f t="shared" si="43"/>
        <v/>
      </c>
      <c r="Q246" t="str">
        <f t="shared" si="44"/>
        <v/>
      </c>
      <c r="R246" t="str">
        <f t="shared" si="45"/>
        <v/>
      </c>
      <c r="S246" t="str">
        <f t="shared" si="46"/>
        <v/>
      </c>
      <c r="AC246" t="s">
        <v>4084</v>
      </c>
      <c r="AD246" t="s">
        <v>4085</v>
      </c>
      <c r="AE246" t="s">
        <v>3925</v>
      </c>
      <c r="AF246" t="s">
        <v>3926</v>
      </c>
      <c r="AG246" t="s">
        <v>3947</v>
      </c>
      <c r="AH246" t="s">
        <v>3955</v>
      </c>
    </row>
    <row r="247" spans="1:34">
      <c r="A247" s="40" t="str">
        <f>IF(C247="","",VLOOKUP('OPĆI DIO'!$C$1,'OPĆI DIO'!$N$4:$W$137,10,FALSE))</f>
        <v/>
      </c>
      <c r="B247" s="40" t="str">
        <f>IF(C247="","",VLOOKUP('OPĆI DIO'!$C$1,'OPĆI DIO'!$N$4:$W$137,9,FALSE))</f>
        <v/>
      </c>
      <c r="C247" s="45"/>
      <c r="D247" s="40" t="str">
        <f t="shared" si="38"/>
        <v/>
      </c>
      <c r="E247" s="45"/>
      <c r="F247" s="40" t="str">
        <f t="shared" si="39"/>
        <v/>
      </c>
      <c r="G247" s="77"/>
      <c r="H247" s="40" t="str">
        <f t="shared" si="40"/>
        <v/>
      </c>
      <c r="I247" s="40" t="str">
        <f t="shared" si="41"/>
        <v/>
      </c>
      <c r="J247" s="76"/>
      <c r="K247" s="76"/>
      <c r="L247" s="76"/>
      <c r="M247" s="44"/>
      <c r="N247" t="str">
        <f>IF(C247="","",'OPĆI DIO'!$C$1)</f>
        <v/>
      </c>
      <c r="O247" t="str">
        <f t="shared" si="42"/>
        <v/>
      </c>
      <c r="P247" t="str">
        <f t="shared" si="43"/>
        <v/>
      </c>
      <c r="Q247" t="str">
        <f t="shared" si="44"/>
        <v/>
      </c>
      <c r="R247" t="str">
        <f t="shared" si="45"/>
        <v/>
      </c>
      <c r="S247" t="str">
        <f t="shared" si="46"/>
        <v/>
      </c>
      <c r="AC247" t="s">
        <v>846</v>
      </c>
      <c r="AD247" t="s">
        <v>4086</v>
      </c>
      <c r="AE247" t="s">
        <v>3925</v>
      </c>
      <c r="AF247" t="s">
        <v>3926</v>
      </c>
      <c r="AG247" t="s">
        <v>3949</v>
      </c>
      <c r="AH247" t="s">
        <v>3950</v>
      </c>
    </row>
    <row r="248" spans="1:34">
      <c r="A248" s="40" t="str">
        <f>IF(C248="","",VLOOKUP('OPĆI DIO'!$C$1,'OPĆI DIO'!$N$4:$W$137,10,FALSE))</f>
        <v/>
      </c>
      <c r="B248" s="40" t="str">
        <f>IF(C248="","",VLOOKUP('OPĆI DIO'!$C$1,'OPĆI DIO'!$N$4:$W$137,9,FALSE))</f>
        <v/>
      </c>
      <c r="C248" s="45"/>
      <c r="D248" s="40" t="str">
        <f t="shared" si="38"/>
        <v/>
      </c>
      <c r="E248" s="45"/>
      <c r="F248" s="40" t="str">
        <f t="shared" si="39"/>
        <v/>
      </c>
      <c r="G248" s="77"/>
      <c r="H248" s="40" t="str">
        <f t="shared" si="40"/>
        <v/>
      </c>
      <c r="I248" s="40" t="str">
        <f t="shared" si="41"/>
        <v/>
      </c>
      <c r="J248" s="76"/>
      <c r="K248" s="76"/>
      <c r="L248" s="76"/>
      <c r="M248" s="44"/>
      <c r="N248" t="str">
        <f>IF(C248="","",'OPĆI DIO'!$C$1)</f>
        <v/>
      </c>
      <c r="O248" t="str">
        <f t="shared" si="42"/>
        <v/>
      </c>
      <c r="P248" t="str">
        <f t="shared" si="43"/>
        <v/>
      </c>
      <c r="Q248" t="str">
        <f t="shared" si="44"/>
        <v/>
      </c>
      <c r="R248" t="str">
        <f t="shared" si="45"/>
        <v/>
      </c>
      <c r="S248" t="str">
        <f t="shared" si="46"/>
        <v/>
      </c>
      <c r="AC248" t="s">
        <v>4087</v>
      </c>
      <c r="AD248" t="s">
        <v>4057</v>
      </c>
      <c r="AE248" t="s">
        <v>3925</v>
      </c>
      <c r="AF248" t="s">
        <v>3926</v>
      </c>
      <c r="AG248" t="s">
        <v>3947</v>
      </c>
      <c r="AH248" t="s">
        <v>3955</v>
      </c>
    </row>
    <row r="249" spans="1:34">
      <c r="A249" s="40" t="str">
        <f>IF(C249="","",VLOOKUP('OPĆI DIO'!$C$1,'OPĆI DIO'!$N$4:$W$137,10,FALSE))</f>
        <v/>
      </c>
      <c r="B249" s="40" t="str">
        <f>IF(C249="","",VLOOKUP('OPĆI DIO'!$C$1,'OPĆI DIO'!$N$4:$W$137,9,FALSE))</f>
        <v/>
      </c>
      <c r="C249" s="45"/>
      <c r="D249" s="40" t="str">
        <f t="shared" si="38"/>
        <v/>
      </c>
      <c r="E249" s="45"/>
      <c r="F249" s="40" t="str">
        <f t="shared" si="39"/>
        <v/>
      </c>
      <c r="G249" s="77"/>
      <c r="H249" s="40" t="str">
        <f t="shared" si="40"/>
        <v/>
      </c>
      <c r="I249" s="40" t="str">
        <f t="shared" si="41"/>
        <v/>
      </c>
      <c r="J249" s="76"/>
      <c r="K249" s="76"/>
      <c r="L249" s="76"/>
      <c r="M249" s="44"/>
      <c r="N249" t="str">
        <f>IF(C249="","",'OPĆI DIO'!$C$1)</f>
        <v/>
      </c>
      <c r="O249" t="str">
        <f t="shared" si="42"/>
        <v/>
      </c>
      <c r="P249" t="str">
        <f t="shared" si="43"/>
        <v/>
      </c>
      <c r="Q249" t="str">
        <f t="shared" si="44"/>
        <v/>
      </c>
      <c r="R249" t="str">
        <f t="shared" si="45"/>
        <v/>
      </c>
      <c r="S249" t="str">
        <f t="shared" si="46"/>
        <v/>
      </c>
      <c r="AC249" t="s">
        <v>847</v>
      </c>
      <c r="AD249" t="s">
        <v>848</v>
      </c>
      <c r="AE249" t="s">
        <v>3925</v>
      </c>
      <c r="AF249" t="s">
        <v>3926</v>
      </c>
      <c r="AG249" t="s">
        <v>3947</v>
      </c>
      <c r="AH249" t="s">
        <v>3955</v>
      </c>
    </row>
    <row r="250" spans="1:34">
      <c r="A250" s="40" t="str">
        <f>IF(C250="","",VLOOKUP('OPĆI DIO'!$C$1,'OPĆI DIO'!$N$4:$W$137,10,FALSE))</f>
        <v/>
      </c>
      <c r="B250" s="40" t="str">
        <f>IF(C250="","",VLOOKUP('OPĆI DIO'!$C$1,'OPĆI DIO'!$N$4:$W$137,9,FALSE))</f>
        <v/>
      </c>
      <c r="C250" s="45"/>
      <c r="D250" s="40" t="str">
        <f t="shared" si="38"/>
        <v/>
      </c>
      <c r="E250" s="45"/>
      <c r="F250" s="40" t="str">
        <f t="shared" si="39"/>
        <v/>
      </c>
      <c r="G250" s="77"/>
      <c r="H250" s="40" t="str">
        <f t="shared" si="40"/>
        <v/>
      </c>
      <c r="I250" s="40" t="str">
        <f t="shared" si="41"/>
        <v/>
      </c>
      <c r="J250" s="76"/>
      <c r="K250" s="76"/>
      <c r="L250" s="76"/>
      <c r="M250" s="44"/>
      <c r="N250" t="str">
        <f>IF(C250="","",'OPĆI DIO'!$C$1)</f>
        <v/>
      </c>
      <c r="O250" t="str">
        <f t="shared" si="42"/>
        <v/>
      </c>
      <c r="P250" t="str">
        <f t="shared" si="43"/>
        <v/>
      </c>
      <c r="Q250" t="str">
        <f t="shared" si="44"/>
        <v/>
      </c>
      <c r="R250" t="str">
        <f t="shared" si="45"/>
        <v/>
      </c>
      <c r="S250" t="str">
        <f t="shared" si="46"/>
        <v/>
      </c>
      <c r="AC250" t="s">
        <v>849</v>
      </c>
      <c r="AD250" t="s">
        <v>4088</v>
      </c>
      <c r="AE250" t="s">
        <v>3925</v>
      </c>
      <c r="AF250" t="s">
        <v>3926</v>
      </c>
      <c r="AG250" t="s">
        <v>3947</v>
      </c>
      <c r="AH250" t="s">
        <v>3955</v>
      </c>
    </row>
    <row r="251" spans="1:34">
      <c r="A251" s="40" t="str">
        <f>IF(C251="","",VLOOKUP('OPĆI DIO'!$C$1,'OPĆI DIO'!$N$4:$W$137,10,FALSE))</f>
        <v/>
      </c>
      <c r="B251" s="40" t="str">
        <f>IF(C251="","",VLOOKUP('OPĆI DIO'!$C$1,'OPĆI DIO'!$N$4:$W$137,9,FALSE))</f>
        <v/>
      </c>
      <c r="C251" s="45"/>
      <c r="D251" s="40" t="str">
        <f t="shared" si="38"/>
        <v/>
      </c>
      <c r="E251" s="45"/>
      <c r="F251" s="40" t="str">
        <f t="shared" si="39"/>
        <v/>
      </c>
      <c r="G251" s="77"/>
      <c r="H251" s="40" t="str">
        <f t="shared" si="40"/>
        <v/>
      </c>
      <c r="I251" s="40" t="str">
        <f t="shared" si="41"/>
        <v/>
      </c>
      <c r="J251" s="76"/>
      <c r="K251" s="76"/>
      <c r="L251" s="76"/>
      <c r="M251" s="44"/>
      <c r="N251" t="str">
        <f>IF(C251="","",'OPĆI DIO'!$C$1)</f>
        <v/>
      </c>
      <c r="O251" t="str">
        <f t="shared" si="42"/>
        <v/>
      </c>
      <c r="P251" t="str">
        <f t="shared" si="43"/>
        <v/>
      </c>
      <c r="Q251" t="str">
        <f t="shared" si="44"/>
        <v/>
      </c>
      <c r="R251" t="str">
        <f t="shared" si="45"/>
        <v/>
      </c>
      <c r="S251" t="str">
        <f t="shared" si="46"/>
        <v/>
      </c>
      <c r="AC251" t="s">
        <v>850</v>
      </c>
      <c r="AD251" t="s">
        <v>851</v>
      </c>
      <c r="AE251" t="s">
        <v>3925</v>
      </c>
      <c r="AF251" t="s">
        <v>3926</v>
      </c>
      <c r="AG251" t="s">
        <v>3947</v>
      </c>
      <c r="AH251" t="s">
        <v>3955</v>
      </c>
    </row>
    <row r="252" spans="1:34">
      <c r="A252" s="40" t="str">
        <f>IF(C252="","",VLOOKUP('OPĆI DIO'!$C$1,'OPĆI DIO'!$N$4:$W$137,10,FALSE))</f>
        <v/>
      </c>
      <c r="B252" s="40" t="str">
        <f>IF(C252="","",VLOOKUP('OPĆI DIO'!$C$1,'OPĆI DIO'!$N$4:$W$137,9,FALSE))</f>
        <v/>
      </c>
      <c r="C252" s="45"/>
      <c r="D252" s="40" t="str">
        <f t="shared" si="38"/>
        <v/>
      </c>
      <c r="E252" s="45"/>
      <c r="F252" s="40" t="str">
        <f t="shared" si="39"/>
        <v/>
      </c>
      <c r="G252" s="77"/>
      <c r="H252" s="40" t="str">
        <f t="shared" si="40"/>
        <v/>
      </c>
      <c r="I252" s="40" t="str">
        <f t="shared" si="41"/>
        <v/>
      </c>
      <c r="J252" s="76"/>
      <c r="K252" s="76"/>
      <c r="L252" s="76"/>
      <c r="M252" s="44"/>
      <c r="N252" t="str">
        <f>IF(C252="","",'OPĆI DIO'!$C$1)</f>
        <v/>
      </c>
      <c r="O252" t="str">
        <f t="shared" si="42"/>
        <v/>
      </c>
      <c r="P252" t="str">
        <f t="shared" si="43"/>
        <v/>
      </c>
      <c r="Q252" t="str">
        <f t="shared" si="44"/>
        <v/>
      </c>
      <c r="R252" t="str">
        <f t="shared" si="45"/>
        <v/>
      </c>
      <c r="S252" t="str">
        <f t="shared" si="46"/>
        <v/>
      </c>
      <c r="AC252" t="s">
        <v>852</v>
      </c>
      <c r="AD252" t="s">
        <v>853</v>
      </c>
      <c r="AE252" t="s">
        <v>3925</v>
      </c>
      <c r="AF252" t="s">
        <v>3926</v>
      </c>
      <c r="AG252" t="s">
        <v>3947</v>
      </c>
      <c r="AH252" t="s">
        <v>3955</v>
      </c>
    </row>
    <row r="253" spans="1:34">
      <c r="A253" s="40" t="str">
        <f>IF(C253="","",VLOOKUP('OPĆI DIO'!$C$1,'OPĆI DIO'!$N$4:$W$137,10,FALSE))</f>
        <v/>
      </c>
      <c r="B253" s="40" t="str">
        <f>IF(C253="","",VLOOKUP('OPĆI DIO'!$C$1,'OPĆI DIO'!$N$4:$W$137,9,FALSE))</f>
        <v/>
      </c>
      <c r="C253" s="45"/>
      <c r="D253" s="40" t="str">
        <f t="shared" si="38"/>
        <v/>
      </c>
      <c r="E253" s="45"/>
      <c r="F253" s="40" t="str">
        <f t="shared" si="39"/>
        <v/>
      </c>
      <c r="G253" s="77"/>
      <c r="H253" s="40" t="str">
        <f t="shared" si="40"/>
        <v/>
      </c>
      <c r="I253" s="40" t="str">
        <f t="shared" si="41"/>
        <v/>
      </c>
      <c r="J253" s="76"/>
      <c r="K253" s="76"/>
      <c r="L253" s="76"/>
      <c r="M253" s="44"/>
      <c r="N253" t="str">
        <f>IF(C253="","",'OPĆI DIO'!$C$1)</f>
        <v/>
      </c>
      <c r="O253" t="str">
        <f t="shared" si="42"/>
        <v/>
      </c>
      <c r="P253" t="str">
        <f t="shared" si="43"/>
        <v/>
      </c>
      <c r="Q253" t="str">
        <f t="shared" si="44"/>
        <v/>
      </c>
      <c r="R253" t="str">
        <f t="shared" si="45"/>
        <v/>
      </c>
      <c r="S253" t="str">
        <f t="shared" si="46"/>
        <v/>
      </c>
      <c r="AC253" t="s">
        <v>1221</v>
      </c>
      <c r="AD253" t="s">
        <v>677</v>
      </c>
      <c r="AE253" t="s">
        <v>3925</v>
      </c>
      <c r="AF253" t="s">
        <v>3926</v>
      </c>
      <c r="AG253" t="s">
        <v>3947</v>
      </c>
      <c r="AH253" t="s">
        <v>3955</v>
      </c>
    </row>
    <row r="254" spans="1:34">
      <c r="A254" s="40" t="str">
        <f>IF(C254="","",VLOOKUP('OPĆI DIO'!$C$1,'OPĆI DIO'!$N$4:$W$137,10,FALSE))</f>
        <v/>
      </c>
      <c r="B254" s="40" t="str">
        <f>IF(C254="","",VLOOKUP('OPĆI DIO'!$C$1,'OPĆI DIO'!$N$4:$W$137,9,FALSE))</f>
        <v/>
      </c>
      <c r="C254" s="45"/>
      <c r="D254" s="40" t="str">
        <f t="shared" si="38"/>
        <v/>
      </c>
      <c r="E254" s="45"/>
      <c r="F254" s="40" t="str">
        <f t="shared" si="39"/>
        <v/>
      </c>
      <c r="G254" s="77"/>
      <c r="H254" s="40" t="str">
        <f t="shared" si="40"/>
        <v/>
      </c>
      <c r="I254" s="40" t="str">
        <f t="shared" si="41"/>
        <v/>
      </c>
      <c r="J254" s="76"/>
      <c r="K254" s="76"/>
      <c r="L254" s="76"/>
      <c r="M254" s="44"/>
      <c r="N254" t="str">
        <f>IF(C254="","",'OPĆI DIO'!$C$1)</f>
        <v/>
      </c>
      <c r="O254" t="str">
        <f t="shared" si="42"/>
        <v/>
      </c>
      <c r="P254" t="str">
        <f t="shared" si="43"/>
        <v/>
      </c>
      <c r="Q254" t="str">
        <f t="shared" si="44"/>
        <v/>
      </c>
      <c r="R254" t="str">
        <f t="shared" si="45"/>
        <v/>
      </c>
      <c r="S254" t="str">
        <f t="shared" si="46"/>
        <v/>
      </c>
      <c r="AC254" t="s">
        <v>856</v>
      </c>
      <c r="AD254" t="s">
        <v>857</v>
      </c>
      <c r="AE254" t="s">
        <v>3929</v>
      </c>
      <c r="AF254" t="s">
        <v>3930</v>
      </c>
      <c r="AG254" t="s">
        <v>3947</v>
      </c>
      <c r="AH254" t="s">
        <v>3955</v>
      </c>
    </row>
    <row r="255" spans="1:34">
      <c r="A255" s="40" t="str">
        <f>IF(C255="","",VLOOKUP('OPĆI DIO'!$C$1,'OPĆI DIO'!$N$4:$W$137,10,FALSE))</f>
        <v/>
      </c>
      <c r="B255" s="40" t="str">
        <f>IF(C255="","",VLOOKUP('OPĆI DIO'!$C$1,'OPĆI DIO'!$N$4:$W$137,9,FALSE))</f>
        <v/>
      </c>
      <c r="C255" s="45"/>
      <c r="D255" s="40" t="str">
        <f t="shared" si="38"/>
        <v/>
      </c>
      <c r="E255" s="45"/>
      <c r="F255" s="40" t="str">
        <f t="shared" si="39"/>
        <v/>
      </c>
      <c r="G255" s="77"/>
      <c r="H255" s="40" t="str">
        <f t="shared" si="40"/>
        <v/>
      </c>
      <c r="I255" s="40" t="str">
        <f t="shared" si="41"/>
        <v/>
      </c>
      <c r="J255" s="76"/>
      <c r="K255" s="76"/>
      <c r="L255" s="76"/>
      <c r="M255" s="44"/>
      <c r="N255" t="str">
        <f>IF(C255="","",'OPĆI DIO'!$C$1)</f>
        <v/>
      </c>
      <c r="O255" t="str">
        <f t="shared" si="42"/>
        <v/>
      </c>
      <c r="P255" t="str">
        <f t="shared" si="43"/>
        <v/>
      </c>
      <c r="Q255" t="str">
        <f t="shared" si="44"/>
        <v/>
      </c>
      <c r="R255" t="str">
        <f t="shared" si="45"/>
        <v/>
      </c>
      <c r="S255" t="str">
        <f t="shared" si="46"/>
        <v/>
      </c>
      <c r="AC255" t="s">
        <v>859</v>
      </c>
      <c r="AD255" t="s">
        <v>860</v>
      </c>
      <c r="AE255" t="s">
        <v>3929</v>
      </c>
      <c r="AF255" t="s">
        <v>3930</v>
      </c>
      <c r="AG255" t="s">
        <v>3947</v>
      </c>
      <c r="AH255" t="s">
        <v>3955</v>
      </c>
    </row>
    <row r="256" spans="1:34">
      <c r="A256" s="40" t="str">
        <f>IF(C256="","",VLOOKUP('OPĆI DIO'!$C$1,'OPĆI DIO'!$N$4:$W$137,10,FALSE))</f>
        <v/>
      </c>
      <c r="B256" s="40" t="str">
        <f>IF(C256="","",VLOOKUP('OPĆI DIO'!$C$1,'OPĆI DIO'!$N$4:$W$137,9,FALSE))</f>
        <v/>
      </c>
      <c r="C256" s="45"/>
      <c r="D256" s="40" t="str">
        <f t="shared" si="38"/>
        <v/>
      </c>
      <c r="E256" s="45"/>
      <c r="F256" s="40" t="str">
        <f t="shared" si="39"/>
        <v/>
      </c>
      <c r="G256" s="77"/>
      <c r="H256" s="40" t="str">
        <f t="shared" si="40"/>
        <v/>
      </c>
      <c r="I256" s="40" t="str">
        <f t="shared" si="41"/>
        <v/>
      </c>
      <c r="J256" s="76"/>
      <c r="K256" s="76"/>
      <c r="L256" s="76"/>
      <c r="M256" s="44"/>
      <c r="N256" t="str">
        <f>IF(C256="","",'OPĆI DIO'!$C$1)</f>
        <v/>
      </c>
      <c r="O256" t="str">
        <f t="shared" si="42"/>
        <v/>
      </c>
      <c r="P256" t="str">
        <f t="shared" si="43"/>
        <v/>
      </c>
      <c r="Q256" t="str">
        <f t="shared" si="44"/>
        <v/>
      </c>
      <c r="R256" t="str">
        <f t="shared" si="45"/>
        <v/>
      </c>
      <c r="S256" t="str">
        <f t="shared" si="46"/>
        <v/>
      </c>
      <c r="AC256" t="s">
        <v>861</v>
      </c>
      <c r="AD256" t="s">
        <v>862</v>
      </c>
      <c r="AE256" t="s">
        <v>3929</v>
      </c>
      <c r="AF256" t="s">
        <v>3930</v>
      </c>
      <c r="AG256" t="s">
        <v>3947</v>
      </c>
      <c r="AH256" t="s">
        <v>3955</v>
      </c>
    </row>
    <row r="257" spans="1:34">
      <c r="A257" s="40" t="str">
        <f>IF(C257="","",VLOOKUP('OPĆI DIO'!$C$1,'OPĆI DIO'!$N$4:$W$137,10,FALSE))</f>
        <v/>
      </c>
      <c r="B257" s="40" t="str">
        <f>IF(C257="","",VLOOKUP('OPĆI DIO'!$C$1,'OPĆI DIO'!$N$4:$W$137,9,FALSE))</f>
        <v/>
      </c>
      <c r="C257" s="45"/>
      <c r="D257" s="40" t="str">
        <f t="shared" si="38"/>
        <v/>
      </c>
      <c r="E257" s="45"/>
      <c r="F257" s="40" t="str">
        <f t="shared" si="39"/>
        <v/>
      </c>
      <c r="G257" s="77"/>
      <c r="H257" s="40" t="str">
        <f t="shared" si="40"/>
        <v/>
      </c>
      <c r="I257" s="40" t="str">
        <f t="shared" si="41"/>
        <v/>
      </c>
      <c r="J257" s="76"/>
      <c r="K257" s="76"/>
      <c r="L257" s="76"/>
      <c r="M257" s="44"/>
      <c r="N257" t="str">
        <f>IF(C257="","",'OPĆI DIO'!$C$1)</f>
        <v/>
      </c>
      <c r="O257" t="str">
        <f t="shared" si="42"/>
        <v/>
      </c>
      <c r="P257" t="str">
        <f t="shared" si="43"/>
        <v/>
      </c>
      <c r="Q257" t="str">
        <f t="shared" si="44"/>
        <v/>
      </c>
      <c r="R257" t="str">
        <f t="shared" si="45"/>
        <v/>
      </c>
      <c r="S257" t="str">
        <f t="shared" si="46"/>
        <v/>
      </c>
      <c r="AC257" t="s">
        <v>863</v>
      </c>
      <c r="AD257" t="s">
        <v>864</v>
      </c>
      <c r="AE257" t="s">
        <v>3929</v>
      </c>
      <c r="AF257" t="s">
        <v>3930</v>
      </c>
      <c r="AG257" t="s">
        <v>3947</v>
      </c>
      <c r="AH257" t="s">
        <v>3955</v>
      </c>
    </row>
    <row r="258" spans="1:34">
      <c r="A258" s="40" t="str">
        <f>IF(C258="","",VLOOKUP('OPĆI DIO'!$C$1,'OPĆI DIO'!$N$4:$W$137,10,FALSE))</f>
        <v/>
      </c>
      <c r="B258" s="40" t="str">
        <f>IF(C258="","",VLOOKUP('OPĆI DIO'!$C$1,'OPĆI DIO'!$N$4:$W$137,9,FALSE))</f>
        <v/>
      </c>
      <c r="C258" s="45"/>
      <c r="D258" s="40" t="str">
        <f t="shared" si="38"/>
        <v/>
      </c>
      <c r="E258" s="45"/>
      <c r="F258" s="40" t="str">
        <f t="shared" si="39"/>
        <v/>
      </c>
      <c r="G258" s="77"/>
      <c r="H258" s="40" t="str">
        <f t="shared" si="40"/>
        <v/>
      </c>
      <c r="I258" s="40" t="str">
        <f t="shared" si="41"/>
        <v/>
      </c>
      <c r="J258" s="76"/>
      <c r="K258" s="76"/>
      <c r="L258" s="76"/>
      <c r="M258" s="44"/>
      <c r="N258" t="str">
        <f>IF(C258="","",'OPĆI DIO'!$C$1)</f>
        <v/>
      </c>
      <c r="O258" t="str">
        <f t="shared" si="42"/>
        <v/>
      </c>
      <c r="P258" t="str">
        <f t="shared" si="43"/>
        <v/>
      </c>
      <c r="Q258" t="str">
        <f t="shared" si="44"/>
        <v/>
      </c>
      <c r="R258" t="str">
        <f t="shared" si="45"/>
        <v/>
      </c>
      <c r="S258" t="str">
        <f t="shared" si="46"/>
        <v/>
      </c>
      <c r="AC258" t="s">
        <v>865</v>
      </c>
      <c r="AD258" t="s">
        <v>866</v>
      </c>
      <c r="AE258" t="s">
        <v>3929</v>
      </c>
      <c r="AF258" t="s">
        <v>3930</v>
      </c>
      <c r="AG258" t="s">
        <v>3947</v>
      </c>
      <c r="AH258" t="s">
        <v>3955</v>
      </c>
    </row>
    <row r="259" spans="1:34">
      <c r="A259" s="40" t="str">
        <f>IF(C259="","",VLOOKUP('OPĆI DIO'!$C$1,'OPĆI DIO'!$N$4:$W$137,10,FALSE))</f>
        <v/>
      </c>
      <c r="B259" s="40" t="str">
        <f>IF(C259="","",VLOOKUP('OPĆI DIO'!$C$1,'OPĆI DIO'!$N$4:$W$137,9,FALSE))</f>
        <v/>
      </c>
      <c r="C259" s="45"/>
      <c r="D259" s="40" t="str">
        <f t="shared" ref="D259:D322" si="47">IFERROR(VLOOKUP(C259,$T$6:$U$24,2,FALSE),"")</f>
        <v/>
      </c>
      <c r="E259" s="45"/>
      <c r="F259" s="40" t="str">
        <f t="shared" si="39"/>
        <v/>
      </c>
      <c r="G259" s="77"/>
      <c r="H259" s="40" t="str">
        <f t="shared" si="40"/>
        <v/>
      </c>
      <c r="I259" s="40" t="str">
        <f t="shared" si="41"/>
        <v/>
      </c>
      <c r="J259" s="76"/>
      <c r="K259" s="76"/>
      <c r="L259" s="76"/>
      <c r="M259" s="44"/>
      <c r="N259" t="str">
        <f>IF(C259="","",'OPĆI DIO'!$C$1)</f>
        <v/>
      </c>
      <c r="O259" t="str">
        <f t="shared" si="42"/>
        <v/>
      </c>
      <c r="P259" t="str">
        <f t="shared" si="43"/>
        <v/>
      </c>
      <c r="Q259" t="str">
        <f t="shared" si="44"/>
        <v/>
      </c>
      <c r="R259" t="str">
        <f t="shared" si="45"/>
        <v/>
      </c>
      <c r="S259" t="str">
        <f t="shared" si="46"/>
        <v/>
      </c>
      <c r="AC259" t="s">
        <v>867</v>
      </c>
      <c r="AD259" t="s">
        <v>868</v>
      </c>
      <c r="AE259" t="s">
        <v>3929</v>
      </c>
      <c r="AF259" t="s">
        <v>3930</v>
      </c>
      <c r="AG259" t="s">
        <v>3947</v>
      </c>
      <c r="AH259" t="s">
        <v>3955</v>
      </c>
    </row>
    <row r="260" spans="1:34">
      <c r="A260" s="40" t="str">
        <f>IF(C260="","",VLOOKUP('OPĆI DIO'!$C$1,'OPĆI DIO'!$N$4:$W$137,10,FALSE))</f>
        <v/>
      </c>
      <c r="B260" s="40" t="str">
        <f>IF(C260="","",VLOOKUP('OPĆI DIO'!$C$1,'OPĆI DIO'!$N$4:$W$137,9,FALSE))</f>
        <v/>
      </c>
      <c r="C260" s="45"/>
      <c r="D260" s="40" t="str">
        <f t="shared" si="47"/>
        <v/>
      </c>
      <c r="E260" s="45"/>
      <c r="F260" s="40" t="str">
        <f t="shared" ref="F260:F323" si="48">IFERROR(VLOOKUP(E260,$W$5:$Y$129,2,FALSE),"")</f>
        <v/>
      </c>
      <c r="G260" s="77"/>
      <c r="H260" s="40" t="str">
        <f t="shared" ref="H260:H323" si="49">IFERROR(VLOOKUP(G260,$AC$6:$AD$344,2,FALSE),"")</f>
        <v/>
      </c>
      <c r="I260" s="40" t="str">
        <f t="shared" ref="I260:I323" si="50">IFERROR(VLOOKUP(G260,$AC$6:$AG$344,3,FALSE),"")</f>
        <v/>
      </c>
      <c r="J260" s="76"/>
      <c r="K260" s="76"/>
      <c r="L260" s="76"/>
      <c r="M260" s="44"/>
      <c r="N260" t="str">
        <f>IF(C260="","",'OPĆI DIO'!$C$1)</f>
        <v/>
      </c>
      <c r="O260" t="str">
        <f t="shared" ref="O260:O323" si="51">LEFT(E260,3)</f>
        <v/>
      </c>
      <c r="P260" t="str">
        <f t="shared" ref="P260:P323" si="52">LEFT(E260,2)</f>
        <v/>
      </c>
      <c r="Q260" t="str">
        <f t="shared" ref="Q260:Q323" si="53">LEFT(C260,3)</f>
        <v/>
      </c>
      <c r="R260" t="str">
        <f t="shared" ref="R260:R323" si="54">MID(I260,2,2)</f>
        <v/>
      </c>
      <c r="S260" t="str">
        <f t="shared" ref="S260:S323" si="55">LEFT(E260,1)</f>
        <v/>
      </c>
      <c r="AC260" t="s">
        <v>869</v>
      </c>
      <c r="AD260" t="s">
        <v>870</v>
      </c>
      <c r="AE260" t="s">
        <v>3929</v>
      </c>
      <c r="AF260" t="s">
        <v>3930</v>
      </c>
      <c r="AG260" t="s">
        <v>3947</v>
      </c>
      <c r="AH260" t="s">
        <v>3955</v>
      </c>
    </row>
    <row r="261" spans="1:34">
      <c r="A261" s="40" t="str">
        <f>IF(C261="","",VLOOKUP('OPĆI DIO'!$C$1,'OPĆI DIO'!$N$4:$W$137,10,FALSE))</f>
        <v/>
      </c>
      <c r="B261" s="40" t="str">
        <f>IF(C261="","",VLOOKUP('OPĆI DIO'!$C$1,'OPĆI DIO'!$N$4:$W$137,9,FALSE))</f>
        <v/>
      </c>
      <c r="C261" s="45"/>
      <c r="D261" s="40" t="str">
        <f t="shared" si="47"/>
        <v/>
      </c>
      <c r="E261" s="45"/>
      <c r="F261" s="40" t="str">
        <f t="shared" si="48"/>
        <v/>
      </c>
      <c r="G261" s="77"/>
      <c r="H261" s="40" t="str">
        <f t="shared" si="49"/>
        <v/>
      </c>
      <c r="I261" s="40" t="str">
        <f t="shared" si="50"/>
        <v/>
      </c>
      <c r="J261" s="76"/>
      <c r="K261" s="76"/>
      <c r="L261" s="76"/>
      <c r="M261" s="44"/>
      <c r="N261" t="str">
        <f>IF(C261="","",'OPĆI DIO'!$C$1)</f>
        <v/>
      </c>
      <c r="O261" t="str">
        <f t="shared" si="51"/>
        <v/>
      </c>
      <c r="P261" t="str">
        <f t="shared" si="52"/>
        <v/>
      </c>
      <c r="Q261" t="str">
        <f t="shared" si="53"/>
        <v/>
      </c>
      <c r="R261" t="str">
        <f t="shared" si="54"/>
        <v/>
      </c>
      <c r="S261" t="str">
        <f t="shared" si="55"/>
        <v/>
      </c>
      <c r="AC261" t="s">
        <v>871</v>
      </c>
      <c r="AD261" t="s">
        <v>872</v>
      </c>
      <c r="AE261" t="s">
        <v>3929</v>
      </c>
      <c r="AF261" t="s">
        <v>3930</v>
      </c>
      <c r="AG261" t="s">
        <v>3947</v>
      </c>
      <c r="AH261" t="s">
        <v>3955</v>
      </c>
    </row>
    <row r="262" spans="1:34">
      <c r="A262" s="40" t="str">
        <f>IF(C262="","",VLOOKUP('OPĆI DIO'!$C$1,'OPĆI DIO'!$N$4:$W$137,10,FALSE))</f>
        <v/>
      </c>
      <c r="B262" s="40" t="str">
        <f>IF(C262="","",VLOOKUP('OPĆI DIO'!$C$1,'OPĆI DIO'!$N$4:$W$137,9,FALSE))</f>
        <v/>
      </c>
      <c r="C262" s="45"/>
      <c r="D262" s="40" t="str">
        <f t="shared" si="47"/>
        <v/>
      </c>
      <c r="E262" s="45"/>
      <c r="F262" s="40" t="str">
        <f t="shared" si="48"/>
        <v/>
      </c>
      <c r="G262" s="77"/>
      <c r="H262" s="40" t="str">
        <f t="shared" si="49"/>
        <v/>
      </c>
      <c r="I262" s="40" t="str">
        <f t="shared" si="50"/>
        <v/>
      </c>
      <c r="J262" s="76"/>
      <c r="K262" s="76"/>
      <c r="L262" s="76"/>
      <c r="M262" s="44"/>
      <c r="N262" t="str">
        <f>IF(C262="","",'OPĆI DIO'!$C$1)</f>
        <v/>
      </c>
      <c r="O262" t="str">
        <f t="shared" si="51"/>
        <v/>
      </c>
      <c r="P262" t="str">
        <f t="shared" si="52"/>
        <v/>
      </c>
      <c r="Q262" t="str">
        <f t="shared" si="53"/>
        <v/>
      </c>
      <c r="R262" t="str">
        <f t="shared" si="54"/>
        <v/>
      </c>
      <c r="S262" t="str">
        <f t="shared" si="55"/>
        <v/>
      </c>
      <c r="AC262" t="s">
        <v>873</v>
      </c>
      <c r="AD262" t="s">
        <v>874</v>
      </c>
      <c r="AE262" t="s">
        <v>3929</v>
      </c>
      <c r="AF262" t="s">
        <v>3930</v>
      </c>
      <c r="AG262" t="s">
        <v>3947</v>
      </c>
      <c r="AH262" t="s">
        <v>3955</v>
      </c>
    </row>
    <row r="263" spans="1:34">
      <c r="A263" s="40" t="str">
        <f>IF(C263="","",VLOOKUP('OPĆI DIO'!$C$1,'OPĆI DIO'!$N$4:$W$137,10,FALSE))</f>
        <v/>
      </c>
      <c r="B263" s="40" t="str">
        <f>IF(C263="","",VLOOKUP('OPĆI DIO'!$C$1,'OPĆI DIO'!$N$4:$W$137,9,FALSE))</f>
        <v/>
      </c>
      <c r="C263" s="45"/>
      <c r="D263" s="40" t="str">
        <f t="shared" si="47"/>
        <v/>
      </c>
      <c r="E263" s="45"/>
      <c r="F263" s="40" t="str">
        <f t="shared" si="48"/>
        <v/>
      </c>
      <c r="G263" s="77"/>
      <c r="H263" s="40" t="str">
        <f t="shared" si="49"/>
        <v/>
      </c>
      <c r="I263" s="40" t="str">
        <f t="shared" si="50"/>
        <v/>
      </c>
      <c r="J263" s="76"/>
      <c r="K263" s="76"/>
      <c r="L263" s="76"/>
      <c r="M263" s="44"/>
      <c r="N263" t="str">
        <f>IF(C263="","",'OPĆI DIO'!$C$1)</f>
        <v/>
      </c>
      <c r="O263" t="str">
        <f t="shared" si="51"/>
        <v/>
      </c>
      <c r="P263" t="str">
        <f t="shared" si="52"/>
        <v/>
      </c>
      <c r="Q263" t="str">
        <f t="shared" si="53"/>
        <v/>
      </c>
      <c r="R263" t="str">
        <f t="shared" si="54"/>
        <v/>
      </c>
      <c r="S263" t="str">
        <f t="shared" si="55"/>
        <v/>
      </c>
      <c r="AC263" t="s">
        <v>875</v>
      </c>
      <c r="AD263" t="s">
        <v>876</v>
      </c>
      <c r="AE263" t="s">
        <v>3929</v>
      </c>
      <c r="AF263" t="s">
        <v>3930</v>
      </c>
      <c r="AG263" t="s">
        <v>3947</v>
      </c>
      <c r="AH263" t="s">
        <v>3955</v>
      </c>
    </row>
    <row r="264" spans="1:34">
      <c r="A264" s="40" t="str">
        <f>IF(C264="","",VLOOKUP('OPĆI DIO'!$C$1,'OPĆI DIO'!$N$4:$W$137,10,FALSE))</f>
        <v/>
      </c>
      <c r="B264" s="40" t="str">
        <f>IF(C264="","",VLOOKUP('OPĆI DIO'!$C$1,'OPĆI DIO'!$N$4:$W$137,9,FALSE))</f>
        <v/>
      </c>
      <c r="C264" s="45"/>
      <c r="D264" s="40" t="str">
        <f t="shared" si="47"/>
        <v/>
      </c>
      <c r="E264" s="45"/>
      <c r="F264" s="40" t="str">
        <f t="shared" si="48"/>
        <v/>
      </c>
      <c r="G264" s="77"/>
      <c r="H264" s="40" t="str">
        <f t="shared" si="49"/>
        <v/>
      </c>
      <c r="I264" s="40" t="str">
        <f t="shared" si="50"/>
        <v/>
      </c>
      <c r="J264" s="76"/>
      <c r="K264" s="76"/>
      <c r="L264" s="76"/>
      <c r="M264" s="44"/>
      <c r="N264" t="str">
        <f>IF(C264="","",'OPĆI DIO'!$C$1)</f>
        <v/>
      </c>
      <c r="O264" t="str">
        <f t="shared" si="51"/>
        <v/>
      </c>
      <c r="P264" t="str">
        <f t="shared" si="52"/>
        <v/>
      </c>
      <c r="Q264" t="str">
        <f t="shared" si="53"/>
        <v/>
      </c>
      <c r="R264" t="str">
        <f t="shared" si="54"/>
        <v/>
      </c>
      <c r="S264" t="str">
        <f t="shared" si="55"/>
        <v/>
      </c>
      <c r="AC264" t="s">
        <v>877</v>
      </c>
      <c r="AD264" t="s">
        <v>878</v>
      </c>
      <c r="AE264" t="s">
        <v>3929</v>
      </c>
      <c r="AF264" t="s">
        <v>3930</v>
      </c>
      <c r="AG264" t="s">
        <v>3947</v>
      </c>
      <c r="AH264" t="s">
        <v>3955</v>
      </c>
    </row>
    <row r="265" spans="1:34">
      <c r="A265" s="40" t="str">
        <f>IF(C265="","",VLOOKUP('OPĆI DIO'!$C$1,'OPĆI DIO'!$N$4:$W$137,10,FALSE))</f>
        <v/>
      </c>
      <c r="B265" s="40" t="str">
        <f>IF(C265="","",VLOOKUP('OPĆI DIO'!$C$1,'OPĆI DIO'!$N$4:$W$137,9,FALSE))</f>
        <v/>
      </c>
      <c r="C265" s="45"/>
      <c r="D265" s="40" t="str">
        <f t="shared" si="47"/>
        <v/>
      </c>
      <c r="E265" s="45"/>
      <c r="F265" s="40" t="str">
        <f t="shared" si="48"/>
        <v/>
      </c>
      <c r="G265" s="77"/>
      <c r="H265" s="40" t="str">
        <f t="shared" si="49"/>
        <v/>
      </c>
      <c r="I265" s="40" t="str">
        <f t="shared" si="50"/>
        <v/>
      </c>
      <c r="J265" s="76"/>
      <c r="K265" s="76"/>
      <c r="L265" s="76"/>
      <c r="M265" s="44"/>
      <c r="N265" t="str">
        <f>IF(C265="","",'OPĆI DIO'!$C$1)</f>
        <v/>
      </c>
      <c r="O265" t="str">
        <f t="shared" si="51"/>
        <v/>
      </c>
      <c r="P265" t="str">
        <f t="shared" si="52"/>
        <v/>
      </c>
      <c r="Q265" t="str">
        <f t="shared" si="53"/>
        <v/>
      </c>
      <c r="R265" t="str">
        <f t="shared" si="54"/>
        <v/>
      </c>
      <c r="S265" t="str">
        <f t="shared" si="55"/>
        <v/>
      </c>
      <c r="AC265" t="s">
        <v>879</v>
      </c>
      <c r="AD265" t="s">
        <v>880</v>
      </c>
      <c r="AE265" t="s">
        <v>3929</v>
      </c>
      <c r="AF265" t="s">
        <v>3930</v>
      </c>
      <c r="AG265" t="s">
        <v>3947</v>
      </c>
      <c r="AH265" t="s">
        <v>3955</v>
      </c>
    </row>
    <row r="266" spans="1:34">
      <c r="A266" s="40" t="str">
        <f>IF(C266="","",VLOOKUP('OPĆI DIO'!$C$1,'OPĆI DIO'!$N$4:$W$137,10,FALSE))</f>
        <v/>
      </c>
      <c r="B266" s="40" t="str">
        <f>IF(C266="","",VLOOKUP('OPĆI DIO'!$C$1,'OPĆI DIO'!$N$4:$W$137,9,FALSE))</f>
        <v/>
      </c>
      <c r="C266" s="45"/>
      <c r="D266" s="40" t="str">
        <f t="shared" si="47"/>
        <v/>
      </c>
      <c r="E266" s="45"/>
      <c r="F266" s="40" t="str">
        <f t="shared" si="48"/>
        <v/>
      </c>
      <c r="G266" s="77"/>
      <c r="H266" s="40" t="str">
        <f t="shared" si="49"/>
        <v/>
      </c>
      <c r="I266" s="40" t="str">
        <f t="shared" si="50"/>
        <v/>
      </c>
      <c r="J266" s="76"/>
      <c r="K266" s="76"/>
      <c r="L266" s="76"/>
      <c r="M266" s="44"/>
      <c r="N266" t="str">
        <f>IF(C266="","",'OPĆI DIO'!$C$1)</f>
        <v/>
      </c>
      <c r="O266" t="str">
        <f t="shared" si="51"/>
        <v/>
      </c>
      <c r="P266" t="str">
        <f t="shared" si="52"/>
        <v/>
      </c>
      <c r="Q266" t="str">
        <f t="shared" si="53"/>
        <v/>
      </c>
      <c r="R266" t="str">
        <f t="shared" si="54"/>
        <v/>
      </c>
      <c r="S266" t="str">
        <f t="shared" si="55"/>
        <v/>
      </c>
      <c r="AC266" t="s">
        <v>1222</v>
      </c>
      <c r="AD266" t="s">
        <v>1223</v>
      </c>
      <c r="AE266" t="s">
        <v>3929</v>
      </c>
      <c r="AF266" t="s">
        <v>3930</v>
      </c>
      <c r="AG266" t="s">
        <v>3947</v>
      </c>
      <c r="AH266" t="s">
        <v>3955</v>
      </c>
    </row>
    <row r="267" spans="1:34">
      <c r="A267" s="40" t="str">
        <f>IF(C267="","",VLOOKUP('OPĆI DIO'!$C$1,'OPĆI DIO'!$N$4:$W$137,10,FALSE))</f>
        <v/>
      </c>
      <c r="B267" s="40" t="str">
        <f>IF(C267="","",VLOOKUP('OPĆI DIO'!$C$1,'OPĆI DIO'!$N$4:$W$137,9,FALSE))</f>
        <v/>
      </c>
      <c r="C267" s="45"/>
      <c r="D267" s="40" t="str">
        <f t="shared" si="47"/>
        <v/>
      </c>
      <c r="E267" s="45"/>
      <c r="F267" s="40" t="str">
        <f t="shared" si="48"/>
        <v/>
      </c>
      <c r="G267" s="77"/>
      <c r="H267" s="40" t="str">
        <f t="shared" si="49"/>
        <v/>
      </c>
      <c r="I267" s="40" t="str">
        <f t="shared" si="50"/>
        <v/>
      </c>
      <c r="J267" s="76"/>
      <c r="K267" s="76"/>
      <c r="L267" s="76"/>
      <c r="M267" s="44"/>
      <c r="N267" t="str">
        <f>IF(C267="","",'OPĆI DIO'!$C$1)</f>
        <v/>
      </c>
      <c r="O267" t="str">
        <f t="shared" si="51"/>
        <v/>
      </c>
      <c r="P267" t="str">
        <f t="shared" si="52"/>
        <v/>
      </c>
      <c r="Q267" t="str">
        <f t="shared" si="53"/>
        <v/>
      </c>
      <c r="R267" t="str">
        <f t="shared" si="54"/>
        <v/>
      </c>
      <c r="S267" t="str">
        <f t="shared" si="55"/>
        <v/>
      </c>
      <c r="AC267" t="s">
        <v>1522</v>
      </c>
      <c r="AD267" t="s">
        <v>1523</v>
      </c>
      <c r="AE267" t="s">
        <v>3929</v>
      </c>
      <c r="AF267" t="s">
        <v>3930</v>
      </c>
      <c r="AG267" t="s">
        <v>3947</v>
      </c>
      <c r="AH267" t="s">
        <v>3955</v>
      </c>
    </row>
    <row r="268" spans="1:34">
      <c r="A268" s="40" t="str">
        <f>IF(C268="","",VLOOKUP('OPĆI DIO'!$C$1,'OPĆI DIO'!$N$4:$W$137,10,FALSE))</f>
        <v/>
      </c>
      <c r="B268" s="40" t="str">
        <f>IF(C268="","",VLOOKUP('OPĆI DIO'!$C$1,'OPĆI DIO'!$N$4:$W$137,9,FALSE))</f>
        <v/>
      </c>
      <c r="C268" s="45"/>
      <c r="D268" s="40" t="str">
        <f t="shared" si="47"/>
        <v/>
      </c>
      <c r="E268" s="45"/>
      <c r="F268" s="40" t="str">
        <f t="shared" si="48"/>
        <v/>
      </c>
      <c r="G268" s="77"/>
      <c r="H268" s="40" t="str">
        <f t="shared" si="49"/>
        <v/>
      </c>
      <c r="I268" s="40" t="str">
        <f t="shared" si="50"/>
        <v/>
      </c>
      <c r="J268" s="76"/>
      <c r="K268" s="76"/>
      <c r="L268" s="76"/>
      <c r="M268" s="44"/>
      <c r="N268" t="str">
        <f>IF(C268="","",'OPĆI DIO'!$C$1)</f>
        <v/>
      </c>
      <c r="O268" t="str">
        <f t="shared" si="51"/>
        <v/>
      </c>
      <c r="P268" t="str">
        <f t="shared" si="52"/>
        <v/>
      </c>
      <c r="Q268" t="str">
        <f t="shared" si="53"/>
        <v/>
      </c>
      <c r="R268" t="str">
        <f t="shared" si="54"/>
        <v/>
      </c>
      <c r="S268" t="str">
        <f t="shared" si="55"/>
        <v/>
      </c>
      <c r="AC268" t="s">
        <v>2308</v>
      </c>
      <c r="AD268" t="s">
        <v>2309</v>
      </c>
      <c r="AE268" t="s">
        <v>3929</v>
      </c>
      <c r="AF268" t="s">
        <v>3930</v>
      </c>
      <c r="AG268" t="s">
        <v>3947</v>
      </c>
      <c r="AH268" t="s">
        <v>3957</v>
      </c>
    </row>
    <row r="269" spans="1:34">
      <c r="A269" s="40" t="str">
        <f>IF(C269="","",VLOOKUP('OPĆI DIO'!$C$1,'OPĆI DIO'!$N$4:$W$137,10,FALSE))</f>
        <v/>
      </c>
      <c r="B269" s="40" t="str">
        <f>IF(C269="","",VLOOKUP('OPĆI DIO'!$C$1,'OPĆI DIO'!$N$4:$W$137,9,FALSE))</f>
        <v/>
      </c>
      <c r="C269" s="45"/>
      <c r="D269" s="40" t="str">
        <f t="shared" si="47"/>
        <v/>
      </c>
      <c r="E269" s="45"/>
      <c r="F269" s="40" t="str">
        <f t="shared" si="48"/>
        <v/>
      </c>
      <c r="G269" s="77"/>
      <c r="H269" s="40" t="str">
        <f t="shared" si="49"/>
        <v/>
      </c>
      <c r="I269" s="40" t="str">
        <f t="shared" si="50"/>
        <v/>
      </c>
      <c r="J269" s="76"/>
      <c r="K269" s="76"/>
      <c r="L269" s="76"/>
      <c r="M269" s="44"/>
      <c r="N269" t="str">
        <f>IF(C269="","",'OPĆI DIO'!$C$1)</f>
        <v/>
      </c>
      <c r="O269" t="str">
        <f t="shared" si="51"/>
        <v/>
      </c>
      <c r="P269" t="str">
        <f t="shared" si="52"/>
        <v/>
      </c>
      <c r="Q269" t="str">
        <f t="shared" si="53"/>
        <v/>
      </c>
      <c r="R269" t="str">
        <f t="shared" si="54"/>
        <v/>
      </c>
      <c r="S269" t="str">
        <f t="shared" si="55"/>
        <v/>
      </c>
      <c r="AC269" t="s">
        <v>1524</v>
      </c>
      <c r="AD269" t="s">
        <v>1525</v>
      </c>
      <c r="AE269" t="s">
        <v>3929</v>
      </c>
      <c r="AF269" t="s">
        <v>3930</v>
      </c>
      <c r="AG269" t="s">
        <v>3947</v>
      </c>
      <c r="AH269" t="s">
        <v>3957</v>
      </c>
    </row>
    <row r="270" spans="1:34">
      <c r="A270" s="40" t="str">
        <f>IF(C270="","",VLOOKUP('OPĆI DIO'!$C$1,'OPĆI DIO'!$N$4:$W$137,10,FALSE))</f>
        <v/>
      </c>
      <c r="B270" s="40" t="str">
        <f>IF(C270="","",VLOOKUP('OPĆI DIO'!$C$1,'OPĆI DIO'!$N$4:$W$137,9,FALSE))</f>
        <v/>
      </c>
      <c r="C270" s="45"/>
      <c r="D270" s="40" t="str">
        <f t="shared" si="47"/>
        <v/>
      </c>
      <c r="E270" s="45"/>
      <c r="F270" s="40" t="str">
        <f t="shared" si="48"/>
        <v/>
      </c>
      <c r="G270" s="77"/>
      <c r="H270" s="40" t="str">
        <f t="shared" si="49"/>
        <v/>
      </c>
      <c r="I270" s="40" t="str">
        <f t="shared" si="50"/>
        <v/>
      </c>
      <c r="J270" s="76"/>
      <c r="K270" s="76"/>
      <c r="L270" s="76"/>
      <c r="M270" s="44"/>
      <c r="N270" t="str">
        <f>IF(C270="","",'OPĆI DIO'!$C$1)</f>
        <v/>
      </c>
      <c r="O270" t="str">
        <f t="shared" si="51"/>
        <v/>
      </c>
      <c r="P270" t="str">
        <f t="shared" si="52"/>
        <v/>
      </c>
      <c r="Q270" t="str">
        <f t="shared" si="53"/>
        <v/>
      </c>
      <c r="R270" t="str">
        <f t="shared" si="54"/>
        <v/>
      </c>
      <c r="S270" t="str">
        <f t="shared" si="55"/>
        <v/>
      </c>
      <c r="AC270" t="s">
        <v>4089</v>
      </c>
      <c r="AD270" t="s">
        <v>4090</v>
      </c>
      <c r="AE270" t="s">
        <v>3929</v>
      </c>
      <c r="AF270" t="s">
        <v>3930</v>
      </c>
      <c r="AG270" t="s">
        <v>3947</v>
      </c>
      <c r="AH270" t="s">
        <v>3957</v>
      </c>
    </row>
    <row r="271" spans="1:34">
      <c r="A271" s="40" t="str">
        <f>IF(C271="","",VLOOKUP('OPĆI DIO'!$C$1,'OPĆI DIO'!$N$4:$W$137,10,FALSE))</f>
        <v/>
      </c>
      <c r="B271" s="40" t="str">
        <f>IF(C271="","",VLOOKUP('OPĆI DIO'!$C$1,'OPĆI DIO'!$N$4:$W$137,9,FALSE))</f>
        <v/>
      </c>
      <c r="C271" s="45"/>
      <c r="D271" s="40" t="str">
        <f t="shared" si="47"/>
        <v/>
      </c>
      <c r="E271" s="45"/>
      <c r="F271" s="40" t="str">
        <f t="shared" si="48"/>
        <v/>
      </c>
      <c r="G271" s="77"/>
      <c r="H271" s="40" t="str">
        <f t="shared" si="49"/>
        <v/>
      </c>
      <c r="I271" s="40" t="str">
        <f t="shared" si="50"/>
        <v/>
      </c>
      <c r="J271" s="76"/>
      <c r="K271" s="76"/>
      <c r="L271" s="76"/>
      <c r="M271" s="44"/>
      <c r="N271" t="str">
        <f>IF(C271="","",'OPĆI DIO'!$C$1)</f>
        <v/>
      </c>
      <c r="O271" t="str">
        <f t="shared" si="51"/>
        <v/>
      </c>
      <c r="P271" t="str">
        <f t="shared" si="52"/>
        <v/>
      </c>
      <c r="Q271" t="str">
        <f t="shared" si="53"/>
        <v/>
      </c>
      <c r="R271" t="str">
        <f t="shared" si="54"/>
        <v/>
      </c>
      <c r="S271" t="str">
        <f t="shared" si="55"/>
        <v/>
      </c>
      <c r="AC271" t="s">
        <v>4091</v>
      </c>
      <c r="AD271" t="s">
        <v>4057</v>
      </c>
      <c r="AE271" t="s">
        <v>3929</v>
      </c>
      <c r="AF271" t="s">
        <v>3930</v>
      </c>
      <c r="AG271" t="s">
        <v>3947</v>
      </c>
      <c r="AH271" t="s">
        <v>3957</v>
      </c>
    </row>
    <row r="272" spans="1:34">
      <c r="A272" s="40" t="str">
        <f>IF(C272="","",VLOOKUP('OPĆI DIO'!$C$1,'OPĆI DIO'!$N$4:$W$137,10,FALSE))</f>
        <v/>
      </c>
      <c r="B272" s="40" t="str">
        <f>IF(C272="","",VLOOKUP('OPĆI DIO'!$C$1,'OPĆI DIO'!$N$4:$W$137,9,FALSE))</f>
        <v/>
      </c>
      <c r="C272" s="45"/>
      <c r="D272" s="40" t="str">
        <f t="shared" si="47"/>
        <v/>
      </c>
      <c r="E272" s="45"/>
      <c r="F272" s="40" t="str">
        <f t="shared" si="48"/>
        <v/>
      </c>
      <c r="G272" s="77"/>
      <c r="H272" s="40" t="str">
        <f t="shared" si="49"/>
        <v/>
      </c>
      <c r="I272" s="40" t="str">
        <f t="shared" si="50"/>
        <v/>
      </c>
      <c r="J272" s="76"/>
      <c r="K272" s="76"/>
      <c r="L272" s="76"/>
      <c r="M272" s="44"/>
      <c r="N272" t="str">
        <f>IF(C272="","",'OPĆI DIO'!$C$1)</f>
        <v/>
      </c>
      <c r="O272" t="str">
        <f t="shared" si="51"/>
        <v/>
      </c>
      <c r="P272" t="str">
        <f t="shared" si="52"/>
        <v/>
      </c>
      <c r="Q272" t="str">
        <f t="shared" si="53"/>
        <v/>
      </c>
      <c r="R272" t="str">
        <f t="shared" si="54"/>
        <v/>
      </c>
      <c r="S272" t="str">
        <f t="shared" si="55"/>
        <v/>
      </c>
      <c r="AC272" t="s">
        <v>881</v>
      </c>
      <c r="AD272" t="s">
        <v>882</v>
      </c>
      <c r="AE272" t="s">
        <v>3929</v>
      </c>
      <c r="AF272" t="s">
        <v>3930</v>
      </c>
      <c r="AG272" t="s">
        <v>3947</v>
      </c>
      <c r="AH272" t="s">
        <v>3957</v>
      </c>
    </row>
    <row r="273" spans="1:34">
      <c r="A273" s="40" t="str">
        <f>IF(C273="","",VLOOKUP('OPĆI DIO'!$C$1,'OPĆI DIO'!$N$4:$W$137,10,FALSE))</f>
        <v/>
      </c>
      <c r="B273" s="40" t="str">
        <f>IF(C273="","",VLOOKUP('OPĆI DIO'!$C$1,'OPĆI DIO'!$N$4:$W$137,9,FALSE))</f>
        <v/>
      </c>
      <c r="C273" s="45"/>
      <c r="D273" s="40" t="str">
        <f t="shared" si="47"/>
        <v/>
      </c>
      <c r="E273" s="45"/>
      <c r="F273" s="40" t="str">
        <f t="shared" si="48"/>
        <v/>
      </c>
      <c r="G273" s="77"/>
      <c r="H273" s="40" t="str">
        <f t="shared" si="49"/>
        <v/>
      </c>
      <c r="I273" s="40" t="str">
        <f t="shared" si="50"/>
        <v/>
      </c>
      <c r="J273" s="76"/>
      <c r="K273" s="76"/>
      <c r="L273" s="76"/>
      <c r="M273" s="44"/>
      <c r="N273" t="str">
        <f>IF(C273="","",'OPĆI DIO'!$C$1)</f>
        <v/>
      </c>
      <c r="O273" t="str">
        <f t="shared" si="51"/>
        <v/>
      </c>
      <c r="P273" t="str">
        <f t="shared" si="52"/>
        <v/>
      </c>
      <c r="Q273" t="str">
        <f t="shared" si="53"/>
        <v/>
      </c>
      <c r="R273" t="str">
        <f t="shared" si="54"/>
        <v/>
      </c>
      <c r="S273" t="str">
        <f t="shared" si="55"/>
        <v/>
      </c>
      <c r="AC273" t="s">
        <v>883</v>
      </c>
      <c r="AD273" t="s">
        <v>884</v>
      </c>
      <c r="AE273" t="s">
        <v>3929</v>
      </c>
      <c r="AF273" t="s">
        <v>3930</v>
      </c>
      <c r="AG273" t="s">
        <v>3947</v>
      </c>
      <c r="AH273" t="s">
        <v>3957</v>
      </c>
    </row>
    <row r="274" spans="1:34">
      <c r="A274" s="40" t="str">
        <f>IF(C274="","",VLOOKUP('OPĆI DIO'!$C$1,'OPĆI DIO'!$N$4:$W$137,10,FALSE))</f>
        <v/>
      </c>
      <c r="B274" s="40" t="str">
        <f>IF(C274="","",VLOOKUP('OPĆI DIO'!$C$1,'OPĆI DIO'!$N$4:$W$137,9,FALSE))</f>
        <v/>
      </c>
      <c r="C274" s="45"/>
      <c r="D274" s="40" t="str">
        <f t="shared" si="47"/>
        <v/>
      </c>
      <c r="E274" s="45"/>
      <c r="F274" s="40" t="str">
        <f t="shared" si="48"/>
        <v/>
      </c>
      <c r="G274" s="77"/>
      <c r="H274" s="40" t="str">
        <f t="shared" si="49"/>
        <v/>
      </c>
      <c r="I274" s="40" t="str">
        <f t="shared" si="50"/>
        <v/>
      </c>
      <c r="J274" s="76"/>
      <c r="K274" s="76"/>
      <c r="L274" s="76"/>
      <c r="M274" s="44"/>
      <c r="N274" t="str">
        <f>IF(C274="","",'OPĆI DIO'!$C$1)</f>
        <v/>
      </c>
      <c r="O274" t="str">
        <f t="shared" si="51"/>
        <v/>
      </c>
      <c r="P274" t="str">
        <f t="shared" si="52"/>
        <v/>
      </c>
      <c r="Q274" t="str">
        <f t="shared" si="53"/>
        <v/>
      </c>
      <c r="R274" t="str">
        <f t="shared" si="54"/>
        <v/>
      </c>
      <c r="S274" t="str">
        <f t="shared" si="55"/>
        <v/>
      </c>
      <c r="AC274" t="s">
        <v>885</v>
      </c>
      <c r="AD274" t="s">
        <v>677</v>
      </c>
      <c r="AE274" t="s">
        <v>3929</v>
      </c>
      <c r="AF274" t="s">
        <v>3930</v>
      </c>
      <c r="AG274" t="s">
        <v>3947</v>
      </c>
      <c r="AH274" t="s">
        <v>3957</v>
      </c>
    </row>
    <row r="275" spans="1:34">
      <c r="A275" s="40" t="str">
        <f>IF(C275="","",VLOOKUP('OPĆI DIO'!$C$1,'OPĆI DIO'!$N$4:$W$137,10,FALSE))</f>
        <v/>
      </c>
      <c r="B275" s="40" t="str">
        <f>IF(C275="","",VLOOKUP('OPĆI DIO'!$C$1,'OPĆI DIO'!$N$4:$W$137,9,FALSE))</f>
        <v/>
      </c>
      <c r="C275" s="45"/>
      <c r="D275" s="40" t="str">
        <f t="shared" si="47"/>
        <v/>
      </c>
      <c r="E275" s="45"/>
      <c r="F275" s="40" t="str">
        <f t="shared" si="48"/>
        <v/>
      </c>
      <c r="G275" s="77"/>
      <c r="H275" s="40" t="str">
        <f t="shared" si="49"/>
        <v/>
      </c>
      <c r="I275" s="40" t="str">
        <f t="shared" si="50"/>
        <v/>
      </c>
      <c r="J275" s="76"/>
      <c r="K275" s="76"/>
      <c r="L275" s="76"/>
      <c r="M275" s="44"/>
      <c r="N275" t="str">
        <f>IF(C275="","",'OPĆI DIO'!$C$1)</f>
        <v/>
      </c>
      <c r="O275" t="str">
        <f t="shared" si="51"/>
        <v/>
      </c>
      <c r="P275" t="str">
        <f t="shared" si="52"/>
        <v/>
      </c>
      <c r="Q275" t="str">
        <f t="shared" si="53"/>
        <v/>
      </c>
      <c r="R275" t="str">
        <f t="shared" si="54"/>
        <v/>
      </c>
      <c r="S275" t="str">
        <f t="shared" si="55"/>
        <v/>
      </c>
      <c r="AC275" t="s">
        <v>4092</v>
      </c>
      <c r="AD275" t="s">
        <v>4093</v>
      </c>
      <c r="AE275" t="s">
        <v>3929</v>
      </c>
      <c r="AF275" t="s">
        <v>3930</v>
      </c>
      <c r="AG275" t="s">
        <v>3947</v>
      </c>
      <c r="AH275" t="s">
        <v>3957</v>
      </c>
    </row>
    <row r="276" spans="1:34">
      <c r="A276" s="40" t="str">
        <f>IF(C276="","",VLOOKUP('OPĆI DIO'!$C$1,'OPĆI DIO'!$N$4:$W$137,10,FALSE))</f>
        <v/>
      </c>
      <c r="B276" s="40" t="str">
        <f>IF(C276="","",VLOOKUP('OPĆI DIO'!$C$1,'OPĆI DIO'!$N$4:$W$137,9,FALSE))</f>
        <v/>
      </c>
      <c r="C276" s="45"/>
      <c r="D276" s="40" t="str">
        <f t="shared" si="47"/>
        <v/>
      </c>
      <c r="E276" s="45"/>
      <c r="F276" s="40" t="str">
        <f t="shared" si="48"/>
        <v/>
      </c>
      <c r="G276" s="77"/>
      <c r="H276" s="40" t="str">
        <f t="shared" si="49"/>
        <v/>
      </c>
      <c r="I276" s="40" t="str">
        <f t="shared" si="50"/>
        <v/>
      </c>
      <c r="J276" s="76"/>
      <c r="K276" s="76"/>
      <c r="L276" s="76"/>
      <c r="M276" s="44"/>
      <c r="N276" t="str">
        <f>IF(C276="","",'OPĆI DIO'!$C$1)</f>
        <v/>
      </c>
      <c r="O276" t="str">
        <f t="shared" si="51"/>
        <v/>
      </c>
      <c r="P276" t="str">
        <f t="shared" si="52"/>
        <v/>
      </c>
      <c r="Q276" t="str">
        <f t="shared" si="53"/>
        <v/>
      </c>
      <c r="R276" t="str">
        <f t="shared" si="54"/>
        <v/>
      </c>
      <c r="S276" t="str">
        <f t="shared" si="55"/>
        <v/>
      </c>
      <c r="AC276" t="s">
        <v>888</v>
      </c>
      <c r="AD276" t="s">
        <v>889</v>
      </c>
      <c r="AE276" t="s">
        <v>3925</v>
      </c>
      <c r="AF276" t="s">
        <v>3926</v>
      </c>
      <c r="AG276" t="s">
        <v>3947</v>
      </c>
      <c r="AH276" t="s">
        <v>3957</v>
      </c>
    </row>
    <row r="277" spans="1:34">
      <c r="A277" s="40" t="str">
        <f>IF(C277="","",VLOOKUP('OPĆI DIO'!$C$1,'OPĆI DIO'!$N$4:$W$137,10,FALSE))</f>
        <v/>
      </c>
      <c r="B277" s="40" t="str">
        <f>IF(C277="","",VLOOKUP('OPĆI DIO'!$C$1,'OPĆI DIO'!$N$4:$W$137,9,FALSE))</f>
        <v/>
      </c>
      <c r="C277" s="45"/>
      <c r="D277" s="40" t="str">
        <f t="shared" si="47"/>
        <v/>
      </c>
      <c r="E277" s="45"/>
      <c r="F277" s="40" t="str">
        <f t="shared" si="48"/>
        <v/>
      </c>
      <c r="G277" s="77"/>
      <c r="H277" s="40" t="str">
        <f t="shared" si="49"/>
        <v/>
      </c>
      <c r="I277" s="40" t="str">
        <f t="shared" si="50"/>
        <v/>
      </c>
      <c r="J277" s="76"/>
      <c r="K277" s="76"/>
      <c r="L277" s="76"/>
      <c r="M277" s="44"/>
      <c r="N277" t="str">
        <f>IF(C277="","",'OPĆI DIO'!$C$1)</f>
        <v/>
      </c>
      <c r="O277" t="str">
        <f t="shared" si="51"/>
        <v/>
      </c>
      <c r="P277" t="str">
        <f t="shared" si="52"/>
        <v/>
      </c>
      <c r="Q277" t="str">
        <f t="shared" si="53"/>
        <v/>
      </c>
      <c r="R277" t="str">
        <f t="shared" si="54"/>
        <v/>
      </c>
      <c r="S277" t="str">
        <f t="shared" si="55"/>
        <v/>
      </c>
      <c r="AC277" t="s">
        <v>890</v>
      </c>
      <c r="AD277" t="s">
        <v>1224</v>
      </c>
      <c r="AE277" t="s">
        <v>3925</v>
      </c>
      <c r="AF277" t="s">
        <v>3926</v>
      </c>
      <c r="AG277" t="s">
        <v>3947</v>
      </c>
      <c r="AH277" t="s">
        <v>3957</v>
      </c>
    </row>
    <row r="278" spans="1:34">
      <c r="A278" s="40" t="str">
        <f>IF(C278="","",VLOOKUP('OPĆI DIO'!$C$1,'OPĆI DIO'!$N$4:$W$137,10,FALSE))</f>
        <v/>
      </c>
      <c r="B278" s="40" t="str">
        <f>IF(C278="","",VLOOKUP('OPĆI DIO'!$C$1,'OPĆI DIO'!$N$4:$W$137,9,FALSE))</f>
        <v/>
      </c>
      <c r="C278" s="45"/>
      <c r="D278" s="40" t="str">
        <f t="shared" si="47"/>
        <v/>
      </c>
      <c r="E278" s="45"/>
      <c r="F278" s="40" t="str">
        <f t="shared" si="48"/>
        <v/>
      </c>
      <c r="G278" s="77"/>
      <c r="H278" s="40" t="str">
        <f t="shared" si="49"/>
        <v/>
      </c>
      <c r="I278" s="40" t="str">
        <f t="shared" si="50"/>
        <v/>
      </c>
      <c r="J278" s="76"/>
      <c r="K278" s="76"/>
      <c r="L278" s="76"/>
      <c r="M278" s="44"/>
      <c r="N278" t="str">
        <f>IF(C278="","",'OPĆI DIO'!$C$1)</f>
        <v/>
      </c>
      <c r="O278" t="str">
        <f t="shared" si="51"/>
        <v/>
      </c>
      <c r="P278" t="str">
        <f t="shared" si="52"/>
        <v/>
      </c>
      <c r="Q278" t="str">
        <f t="shared" si="53"/>
        <v/>
      </c>
      <c r="R278" t="str">
        <f t="shared" si="54"/>
        <v/>
      </c>
      <c r="S278" t="str">
        <f t="shared" si="55"/>
        <v/>
      </c>
      <c r="AC278" t="s">
        <v>891</v>
      </c>
      <c r="AD278" t="s">
        <v>892</v>
      </c>
      <c r="AE278" t="s">
        <v>3925</v>
      </c>
      <c r="AF278" t="s">
        <v>3926</v>
      </c>
      <c r="AG278" t="s">
        <v>3947</v>
      </c>
      <c r="AH278" t="s">
        <v>3957</v>
      </c>
    </row>
    <row r="279" spans="1:34">
      <c r="A279" s="40" t="str">
        <f>IF(C279="","",VLOOKUP('OPĆI DIO'!$C$1,'OPĆI DIO'!$N$4:$W$137,10,FALSE))</f>
        <v/>
      </c>
      <c r="B279" s="40" t="str">
        <f>IF(C279="","",VLOOKUP('OPĆI DIO'!$C$1,'OPĆI DIO'!$N$4:$W$137,9,FALSE))</f>
        <v/>
      </c>
      <c r="C279" s="45"/>
      <c r="D279" s="40" t="str">
        <f t="shared" si="47"/>
        <v/>
      </c>
      <c r="E279" s="45"/>
      <c r="F279" s="40" t="str">
        <f t="shared" si="48"/>
        <v/>
      </c>
      <c r="G279" s="77"/>
      <c r="H279" s="40" t="str">
        <f t="shared" si="49"/>
        <v/>
      </c>
      <c r="I279" s="40" t="str">
        <f t="shared" si="50"/>
        <v/>
      </c>
      <c r="J279" s="76"/>
      <c r="K279" s="76"/>
      <c r="L279" s="76"/>
      <c r="M279" s="44"/>
      <c r="N279" t="str">
        <f>IF(C279="","",'OPĆI DIO'!$C$1)</f>
        <v/>
      </c>
      <c r="O279" t="str">
        <f t="shared" si="51"/>
        <v/>
      </c>
      <c r="P279" t="str">
        <f t="shared" si="52"/>
        <v/>
      </c>
      <c r="Q279" t="str">
        <f t="shared" si="53"/>
        <v/>
      </c>
      <c r="R279" t="str">
        <f t="shared" si="54"/>
        <v/>
      </c>
      <c r="S279" t="str">
        <f t="shared" si="55"/>
        <v/>
      </c>
      <c r="AC279" t="s">
        <v>2310</v>
      </c>
      <c r="AD279" t="s">
        <v>2311</v>
      </c>
      <c r="AE279" t="s">
        <v>3925</v>
      </c>
      <c r="AF279" t="s">
        <v>3926</v>
      </c>
      <c r="AG279" t="s">
        <v>3947</v>
      </c>
      <c r="AH279" t="s">
        <v>3957</v>
      </c>
    </row>
    <row r="280" spans="1:34">
      <c r="A280" s="40" t="str">
        <f>IF(C280="","",VLOOKUP('OPĆI DIO'!$C$1,'OPĆI DIO'!$N$4:$W$137,10,FALSE))</f>
        <v/>
      </c>
      <c r="B280" s="40" t="str">
        <f>IF(C280="","",VLOOKUP('OPĆI DIO'!$C$1,'OPĆI DIO'!$N$4:$W$137,9,FALSE))</f>
        <v/>
      </c>
      <c r="C280" s="45"/>
      <c r="D280" s="40" t="str">
        <f t="shared" si="47"/>
        <v/>
      </c>
      <c r="E280" s="45"/>
      <c r="F280" s="40" t="str">
        <f t="shared" si="48"/>
        <v/>
      </c>
      <c r="G280" s="77"/>
      <c r="H280" s="40" t="str">
        <f t="shared" si="49"/>
        <v/>
      </c>
      <c r="I280" s="40" t="str">
        <f t="shared" si="50"/>
        <v/>
      </c>
      <c r="J280" s="76"/>
      <c r="K280" s="76"/>
      <c r="L280" s="76"/>
      <c r="M280" s="44"/>
      <c r="N280" t="str">
        <f>IF(C280="","",'OPĆI DIO'!$C$1)</f>
        <v/>
      </c>
      <c r="O280" t="str">
        <f t="shared" si="51"/>
        <v/>
      </c>
      <c r="P280" t="str">
        <f t="shared" si="52"/>
        <v/>
      </c>
      <c r="Q280" t="str">
        <f t="shared" si="53"/>
        <v/>
      </c>
      <c r="R280" t="str">
        <f t="shared" si="54"/>
        <v/>
      </c>
      <c r="S280" t="str">
        <f t="shared" si="55"/>
        <v/>
      </c>
      <c r="AC280" t="s">
        <v>893</v>
      </c>
      <c r="AD280" t="s">
        <v>894</v>
      </c>
      <c r="AE280" t="s">
        <v>3925</v>
      </c>
      <c r="AF280" t="s">
        <v>3926</v>
      </c>
      <c r="AG280" t="s">
        <v>3947</v>
      </c>
      <c r="AH280" t="s">
        <v>3957</v>
      </c>
    </row>
    <row r="281" spans="1:34">
      <c r="A281" s="40" t="str">
        <f>IF(C281="","",VLOOKUP('OPĆI DIO'!$C$1,'OPĆI DIO'!$N$4:$W$137,10,FALSE))</f>
        <v/>
      </c>
      <c r="B281" s="40" t="str">
        <f>IF(C281="","",VLOOKUP('OPĆI DIO'!$C$1,'OPĆI DIO'!$N$4:$W$137,9,FALSE))</f>
        <v/>
      </c>
      <c r="C281" s="45"/>
      <c r="D281" s="40" t="str">
        <f t="shared" si="47"/>
        <v/>
      </c>
      <c r="E281" s="45"/>
      <c r="F281" s="40" t="str">
        <f t="shared" si="48"/>
        <v/>
      </c>
      <c r="G281" s="77"/>
      <c r="H281" s="40" t="str">
        <f t="shared" si="49"/>
        <v/>
      </c>
      <c r="I281" s="40" t="str">
        <f t="shared" si="50"/>
        <v/>
      </c>
      <c r="J281" s="76"/>
      <c r="K281" s="76"/>
      <c r="L281" s="76"/>
      <c r="M281" s="44"/>
      <c r="N281" t="str">
        <f>IF(C281="","",'OPĆI DIO'!$C$1)</f>
        <v/>
      </c>
      <c r="O281" t="str">
        <f t="shared" si="51"/>
        <v/>
      </c>
      <c r="P281" t="str">
        <f t="shared" si="52"/>
        <v/>
      </c>
      <c r="Q281" t="str">
        <f t="shared" si="53"/>
        <v/>
      </c>
      <c r="R281" t="str">
        <f t="shared" si="54"/>
        <v/>
      </c>
      <c r="S281" t="str">
        <f t="shared" si="55"/>
        <v/>
      </c>
      <c r="AC281" t="s">
        <v>1561</v>
      </c>
      <c r="AD281" t="s">
        <v>4094</v>
      </c>
      <c r="AE281" t="s">
        <v>3925</v>
      </c>
      <c r="AF281" t="s">
        <v>3926</v>
      </c>
      <c r="AG281" t="s">
        <v>3947</v>
      </c>
      <c r="AH281" t="s">
        <v>3957</v>
      </c>
    </row>
    <row r="282" spans="1:34">
      <c r="A282" s="40" t="str">
        <f>IF(C282="","",VLOOKUP('OPĆI DIO'!$C$1,'OPĆI DIO'!$N$4:$W$137,10,FALSE))</f>
        <v/>
      </c>
      <c r="B282" s="40" t="str">
        <f>IF(C282="","",VLOOKUP('OPĆI DIO'!$C$1,'OPĆI DIO'!$N$4:$W$137,9,FALSE))</f>
        <v/>
      </c>
      <c r="C282" s="45"/>
      <c r="D282" s="40" t="str">
        <f t="shared" si="47"/>
        <v/>
      </c>
      <c r="E282" s="45"/>
      <c r="F282" s="40" t="str">
        <f t="shared" si="48"/>
        <v/>
      </c>
      <c r="G282" s="77"/>
      <c r="H282" s="40" t="str">
        <f t="shared" si="49"/>
        <v/>
      </c>
      <c r="I282" s="40" t="str">
        <f t="shared" si="50"/>
        <v/>
      </c>
      <c r="J282" s="76"/>
      <c r="K282" s="76"/>
      <c r="L282" s="76"/>
      <c r="M282" s="44"/>
      <c r="N282" t="str">
        <f>IF(C282="","",'OPĆI DIO'!$C$1)</f>
        <v/>
      </c>
      <c r="O282" t="str">
        <f t="shared" si="51"/>
        <v/>
      </c>
      <c r="P282" t="str">
        <f t="shared" si="52"/>
        <v/>
      </c>
      <c r="Q282" t="str">
        <f t="shared" si="53"/>
        <v/>
      </c>
      <c r="R282" t="str">
        <f t="shared" si="54"/>
        <v/>
      </c>
      <c r="S282" t="str">
        <f t="shared" si="55"/>
        <v/>
      </c>
      <c r="AC282" t="s">
        <v>1562</v>
      </c>
      <c r="AD282" t="s">
        <v>2312</v>
      </c>
      <c r="AE282" t="s">
        <v>3925</v>
      </c>
      <c r="AF282" t="s">
        <v>3926</v>
      </c>
      <c r="AG282" t="s">
        <v>3947</v>
      </c>
      <c r="AH282" t="s">
        <v>3957</v>
      </c>
    </row>
    <row r="283" spans="1:34">
      <c r="A283" s="40" t="str">
        <f>IF(C283="","",VLOOKUP('OPĆI DIO'!$C$1,'OPĆI DIO'!$N$4:$W$137,10,FALSE))</f>
        <v/>
      </c>
      <c r="B283" s="40" t="str">
        <f>IF(C283="","",VLOOKUP('OPĆI DIO'!$C$1,'OPĆI DIO'!$N$4:$W$137,9,FALSE))</f>
        <v/>
      </c>
      <c r="C283" s="45"/>
      <c r="D283" s="40" t="str">
        <f t="shared" si="47"/>
        <v/>
      </c>
      <c r="E283" s="45"/>
      <c r="F283" s="40" t="str">
        <f t="shared" si="48"/>
        <v/>
      </c>
      <c r="G283" s="77"/>
      <c r="H283" s="40" t="str">
        <f t="shared" si="49"/>
        <v/>
      </c>
      <c r="I283" s="40" t="str">
        <f t="shared" si="50"/>
        <v/>
      </c>
      <c r="J283" s="76"/>
      <c r="K283" s="76"/>
      <c r="L283" s="76"/>
      <c r="M283" s="44"/>
      <c r="N283" t="str">
        <f>IF(C283="","",'OPĆI DIO'!$C$1)</f>
        <v/>
      </c>
      <c r="O283" t="str">
        <f t="shared" si="51"/>
        <v/>
      </c>
      <c r="P283" t="str">
        <f t="shared" si="52"/>
        <v/>
      </c>
      <c r="Q283" t="str">
        <f t="shared" si="53"/>
        <v/>
      </c>
      <c r="R283" t="str">
        <f t="shared" si="54"/>
        <v/>
      </c>
      <c r="S283" t="str">
        <f t="shared" si="55"/>
        <v/>
      </c>
      <c r="AC283" t="s">
        <v>4095</v>
      </c>
      <c r="AD283" t="s">
        <v>4096</v>
      </c>
      <c r="AE283" t="s">
        <v>3925</v>
      </c>
      <c r="AF283" t="s">
        <v>3926</v>
      </c>
      <c r="AG283" t="s">
        <v>3947</v>
      </c>
      <c r="AH283" t="s">
        <v>3957</v>
      </c>
    </row>
    <row r="284" spans="1:34">
      <c r="A284" s="40" t="str">
        <f>IF(C284="","",VLOOKUP('OPĆI DIO'!$C$1,'OPĆI DIO'!$N$4:$W$137,10,FALSE))</f>
        <v/>
      </c>
      <c r="B284" s="40" t="str">
        <f>IF(C284="","",VLOOKUP('OPĆI DIO'!$C$1,'OPĆI DIO'!$N$4:$W$137,9,FALSE))</f>
        <v/>
      </c>
      <c r="C284" s="45"/>
      <c r="D284" s="40" t="str">
        <f t="shared" si="47"/>
        <v/>
      </c>
      <c r="E284" s="45"/>
      <c r="F284" s="40" t="str">
        <f t="shared" si="48"/>
        <v/>
      </c>
      <c r="G284" s="77"/>
      <c r="H284" s="40" t="str">
        <f t="shared" si="49"/>
        <v/>
      </c>
      <c r="I284" s="40" t="str">
        <f t="shared" si="50"/>
        <v/>
      </c>
      <c r="J284" s="76"/>
      <c r="K284" s="76"/>
      <c r="L284" s="76"/>
      <c r="M284" s="44"/>
      <c r="N284" t="str">
        <f>IF(C284="","",'OPĆI DIO'!$C$1)</f>
        <v/>
      </c>
      <c r="O284" t="str">
        <f t="shared" si="51"/>
        <v/>
      </c>
      <c r="P284" t="str">
        <f t="shared" si="52"/>
        <v/>
      </c>
      <c r="Q284" t="str">
        <f t="shared" si="53"/>
        <v/>
      </c>
      <c r="R284" t="str">
        <f t="shared" si="54"/>
        <v/>
      </c>
      <c r="S284" t="str">
        <f t="shared" si="55"/>
        <v/>
      </c>
      <c r="AC284" t="s">
        <v>897</v>
      </c>
      <c r="AD284" t="s">
        <v>898</v>
      </c>
      <c r="AE284" t="s">
        <v>3925</v>
      </c>
      <c r="AF284" t="s">
        <v>3926</v>
      </c>
      <c r="AG284" t="s">
        <v>3947</v>
      </c>
      <c r="AH284" t="s">
        <v>3957</v>
      </c>
    </row>
    <row r="285" spans="1:34">
      <c r="A285" s="40" t="str">
        <f>IF(C285="","",VLOOKUP('OPĆI DIO'!$C$1,'OPĆI DIO'!$N$4:$W$137,10,FALSE))</f>
        <v/>
      </c>
      <c r="B285" s="40" t="str">
        <f>IF(C285="","",VLOOKUP('OPĆI DIO'!$C$1,'OPĆI DIO'!$N$4:$W$137,9,FALSE))</f>
        <v/>
      </c>
      <c r="C285" s="45"/>
      <c r="D285" s="40" t="str">
        <f t="shared" si="47"/>
        <v/>
      </c>
      <c r="E285" s="45"/>
      <c r="F285" s="40" t="str">
        <f t="shared" si="48"/>
        <v/>
      </c>
      <c r="G285" s="77"/>
      <c r="H285" s="40" t="str">
        <f t="shared" si="49"/>
        <v/>
      </c>
      <c r="I285" s="40" t="str">
        <f t="shared" si="50"/>
        <v/>
      </c>
      <c r="J285" s="76"/>
      <c r="K285" s="76"/>
      <c r="L285" s="76"/>
      <c r="M285" s="44"/>
      <c r="N285" t="str">
        <f>IF(C285="","",'OPĆI DIO'!$C$1)</f>
        <v/>
      </c>
      <c r="O285" t="str">
        <f t="shared" si="51"/>
        <v/>
      </c>
      <c r="P285" t="str">
        <f t="shared" si="52"/>
        <v/>
      </c>
      <c r="Q285" t="str">
        <f t="shared" si="53"/>
        <v/>
      </c>
      <c r="R285" t="str">
        <f t="shared" si="54"/>
        <v/>
      </c>
      <c r="S285" t="str">
        <f t="shared" si="55"/>
        <v/>
      </c>
      <c r="AC285" t="s">
        <v>899</v>
      </c>
      <c r="AD285" t="s">
        <v>4097</v>
      </c>
      <c r="AE285" t="s">
        <v>3925</v>
      </c>
      <c r="AF285" t="s">
        <v>3926</v>
      </c>
      <c r="AG285" t="s">
        <v>3947</v>
      </c>
      <c r="AH285" t="s">
        <v>3957</v>
      </c>
    </row>
    <row r="286" spans="1:34">
      <c r="A286" s="40" t="str">
        <f>IF(C286="","",VLOOKUP('OPĆI DIO'!$C$1,'OPĆI DIO'!$N$4:$W$137,10,FALSE))</f>
        <v/>
      </c>
      <c r="B286" s="40" t="str">
        <f>IF(C286="","",VLOOKUP('OPĆI DIO'!$C$1,'OPĆI DIO'!$N$4:$W$137,9,FALSE))</f>
        <v/>
      </c>
      <c r="C286" s="45"/>
      <c r="D286" s="40" t="str">
        <f t="shared" si="47"/>
        <v/>
      </c>
      <c r="E286" s="45"/>
      <c r="F286" s="40" t="str">
        <f t="shared" si="48"/>
        <v/>
      </c>
      <c r="G286" s="77"/>
      <c r="H286" s="40" t="str">
        <f t="shared" si="49"/>
        <v/>
      </c>
      <c r="I286" s="40" t="str">
        <f t="shared" si="50"/>
        <v/>
      </c>
      <c r="J286" s="76"/>
      <c r="K286" s="76"/>
      <c r="L286" s="76"/>
      <c r="M286" s="44"/>
      <c r="N286" t="str">
        <f>IF(C286="","",'OPĆI DIO'!$C$1)</f>
        <v/>
      </c>
      <c r="O286" t="str">
        <f t="shared" si="51"/>
        <v/>
      </c>
      <c r="P286" t="str">
        <f t="shared" si="52"/>
        <v/>
      </c>
      <c r="Q286" t="str">
        <f t="shared" si="53"/>
        <v/>
      </c>
      <c r="R286" t="str">
        <f t="shared" si="54"/>
        <v/>
      </c>
      <c r="S286" t="str">
        <f t="shared" si="55"/>
        <v/>
      </c>
      <c r="AC286" t="s">
        <v>900</v>
      </c>
      <c r="AD286" t="s">
        <v>901</v>
      </c>
      <c r="AE286" t="s">
        <v>3925</v>
      </c>
      <c r="AF286" t="s">
        <v>3926</v>
      </c>
      <c r="AG286" t="s">
        <v>3947</v>
      </c>
      <c r="AH286" t="s">
        <v>3957</v>
      </c>
    </row>
    <row r="287" spans="1:34">
      <c r="A287" s="40" t="str">
        <f>IF(C287="","",VLOOKUP('OPĆI DIO'!$C$1,'OPĆI DIO'!$N$4:$W$137,10,FALSE))</f>
        <v/>
      </c>
      <c r="B287" s="40" t="str">
        <f>IF(C287="","",VLOOKUP('OPĆI DIO'!$C$1,'OPĆI DIO'!$N$4:$W$137,9,FALSE))</f>
        <v/>
      </c>
      <c r="C287" s="45"/>
      <c r="D287" s="40" t="str">
        <f t="shared" si="47"/>
        <v/>
      </c>
      <c r="E287" s="45"/>
      <c r="F287" s="40" t="str">
        <f t="shared" si="48"/>
        <v/>
      </c>
      <c r="G287" s="77"/>
      <c r="H287" s="40" t="str">
        <f t="shared" si="49"/>
        <v/>
      </c>
      <c r="I287" s="40" t="str">
        <f t="shared" si="50"/>
        <v/>
      </c>
      <c r="J287" s="76"/>
      <c r="K287" s="76"/>
      <c r="L287" s="76"/>
      <c r="M287" s="44"/>
      <c r="N287" t="str">
        <f>IF(C287="","",'OPĆI DIO'!$C$1)</f>
        <v/>
      </c>
      <c r="O287" t="str">
        <f t="shared" si="51"/>
        <v/>
      </c>
      <c r="P287" t="str">
        <f t="shared" si="52"/>
        <v/>
      </c>
      <c r="Q287" t="str">
        <f t="shared" si="53"/>
        <v/>
      </c>
      <c r="R287" t="str">
        <f t="shared" si="54"/>
        <v/>
      </c>
      <c r="S287" t="str">
        <f t="shared" si="55"/>
        <v/>
      </c>
      <c r="AC287" t="s">
        <v>902</v>
      </c>
      <c r="AD287" t="s">
        <v>903</v>
      </c>
      <c r="AE287" t="s">
        <v>3925</v>
      </c>
      <c r="AF287" t="s">
        <v>3926</v>
      </c>
      <c r="AG287" t="s">
        <v>3947</v>
      </c>
      <c r="AH287" t="s">
        <v>3957</v>
      </c>
    </row>
    <row r="288" spans="1:34">
      <c r="A288" s="40" t="str">
        <f>IF(C288="","",VLOOKUP('OPĆI DIO'!$C$1,'OPĆI DIO'!$N$4:$W$137,10,FALSE))</f>
        <v/>
      </c>
      <c r="B288" s="40" t="str">
        <f>IF(C288="","",VLOOKUP('OPĆI DIO'!$C$1,'OPĆI DIO'!$N$4:$W$137,9,FALSE))</f>
        <v/>
      </c>
      <c r="C288" s="45"/>
      <c r="D288" s="40" t="str">
        <f t="shared" si="47"/>
        <v/>
      </c>
      <c r="E288" s="45"/>
      <c r="F288" s="40" t="str">
        <f t="shared" si="48"/>
        <v/>
      </c>
      <c r="G288" s="77"/>
      <c r="H288" s="40" t="str">
        <f t="shared" si="49"/>
        <v/>
      </c>
      <c r="I288" s="40" t="str">
        <f t="shared" si="50"/>
        <v/>
      </c>
      <c r="J288" s="76"/>
      <c r="K288" s="76"/>
      <c r="L288" s="76"/>
      <c r="M288" s="44"/>
      <c r="N288" t="str">
        <f>IF(C288="","",'OPĆI DIO'!$C$1)</f>
        <v/>
      </c>
      <c r="O288" t="str">
        <f t="shared" si="51"/>
        <v/>
      </c>
      <c r="P288" t="str">
        <f t="shared" si="52"/>
        <v/>
      </c>
      <c r="Q288" t="str">
        <f t="shared" si="53"/>
        <v/>
      </c>
      <c r="R288" t="str">
        <f t="shared" si="54"/>
        <v/>
      </c>
      <c r="S288" t="str">
        <f t="shared" si="55"/>
        <v/>
      </c>
      <c r="AC288" t="s">
        <v>904</v>
      </c>
      <c r="AD288" t="s">
        <v>905</v>
      </c>
      <c r="AE288" t="s">
        <v>3925</v>
      </c>
      <c r="AF288" t="s">
        <v>3926</v>
      </c>
      <c r="AG288" t="s">
        <v>3947</v>
      </c>
      <c r="AH288" t="s">
        <v>3957</v>
      </c>
    </row>
    <row r="289" spans="1:34">
      <c r="A289" s="40" t="str">
        <f>IF(C289="","",VLOOKUP('OPĆI DIO'!$C$1,'OPĆI DIO'!$N$4:$W$137,10,FALSE))</f>
        <v/>
      </c>
      <c r="B289" s="40" t="str">
        <f>IF(C289="","",VLOOKUP('OPĆI DIO'!$C$1,'OPĆI DIO'!$N$4:$W$137,9,FALSE))</f>
        <v/>
      </c>
      <c r="C289" s="45"/>
      <c r="D289" s="40" t="str">
        <f t="shared" si="47"/>
        <v/>
      </c>
      <c r="E289" s="45"/>
      <c r="F289" s="40" t="str">
        <f t="shared" si="48"/>
        <v/>
      </c>
      <c r="G289" s="77"/>
      <c r="H289" s="40" t="str">
        <f t="shared" si="49"/>
        <v/>
      </c>
      <c r="I289" s="40" t="str">
        <f t="shared" si="50"/>
        <v/>
      </c>
      <c r="J289" s="76"/>
      <c r="K289" s="76"/>
      <c r="L289" s="76"/>
      <c r="M289" s="44"/>
      <c r="N289" t="str">
        <f>IF(C289="","",'OPĆI DIO'!$C$1)</f>
        <v/>
      </c>
      <c r="O289" t="str">
        <f t="shared" si="51"/>
        <v/>
      </c>
      <c r="P289" t="str">
        <f t="shared" si="52"/>
        <v/>
      </c>
      <c r="Q289" t="str">
        <f t="shared" si="53"/>
        <v/>
      </c>
      <c r="R289" t="str">
        <f t="shared" si="54"/>
        <v/>
      </c>
      <c r="S289" t="str">
        <f t="shared" si="55"/>
        <v/>
      </c>
      <c r="AC289" t="s">
        <v>906</v>
      </c>
      <c r="AD289" t="s">
        <v>907</v>
      </c>
      <c r="AE289" t="s">
        <v>3925</v>
      </c>
      <c r="AF289" t="s">
        <v>3926</v>
      </c>
      <c r="AG289" t="s">
        <v>3947</v>
      </c>
      <c r="AH289" t="s">
        <v>3957</v>
      </c>
    </row>
    <row r="290" spans="1:34">
      <c r="A290" s="40" t="str">
        <f>IF(C290="","",VLOOKUP('OPĆI DIO'!$C$1,'OPĆI DIO'!$N$4:$W$137,10,FALSE))</f>
        <v/>
      </c>
      <c r="B290" s="40" t="str">
        <f>IF(C290="","",VLOOKUP('OPĆI DIO'!$C$1,'OPĆI DIO'!$N$4:$W$137,9,FALSE))</f>
        <v/>
      </c>
      <c r="C290" s="45"/>
      <c r="D290" s="40" t="str">
        <f t="shared" si="47"/>
        <v/>
      </c>
      <c r="E290" s="45"/>
      <c r="F290" s="40" t="str">
        <f t="shared" si="48"/>
        <v/>
      </c>
      <c r="G290" s="77"/>
      <c r="H290" s="40" t="str">
        <f t="shared" si="49"/>
        <v/>
      </c>
      <c r="I290" s="40" t="str">
        <f t="shared" si="50"/>
        <v/>
      </c>
      <c r="J290" s="76"/>
      <c r="K290" s="76"/>
      <c r="L290" s="76"/>
      <c r="M290" s="44"/>
      <c r="N290" t="str">
        <f>IF(C290="","",'OPĆI DIO'!$C$1)</f>
        <v/>
      </c>
      <c r="O290" t="str">
        <f t="shared" si="51"/>
        <v/>
      </c>
      <c r="P290" t="str">
        <f t="shared" si="52"/>
        <v/>
      </c>
      <c r="Q290" t="str">
        <f t="shared" si="53"/>
        <v/>
      </c>
      <c r="R290" t="str">
        <f t="shared" si="54"/>
        <v/>
      </c>
      <c r="S290" t="str">
        <f t="shared" si="55"/>
        <v/>
      </c>
      <c r="AC290" t="s">
        <v>908</v>
      </c>
      <c r="AD290" t="s">
        <v>909</v>
      </c>
      <c r="AE290" t="s">
        <v>3925</v>
      </c>
      <c r="AF290" t="s">
        <v>3926</v>
      </c>
      <c r="AG290" t="s">
        <v>3947</v>
      </c>
      <c r="AH290" t="s">
        <v>3957</v>
      </c>
    </row>
    <row r="291" spans="1:34">
      <c r="A291" s="40" t="str">
        <f>IF(C291="","",VLOOKUP('OPĆI DIO'!$C$1,'OPĆI DIO'!$N$4:$W$137,10,FALSE))</f>
        <v/>
      </c>
      <c r="B291" s="40" t="str">
        <f>IF(C291="","",VLOOKUP('OPĆI DIO'!$C$1,'OPĆI DIO'!$N$4:$W$137,9,FALSE))</f>
        <v/>
      </c>
      <c r="C291" s="45"/>
      <c r="D291" s="40" t="str">
        <f t="shared" si="47"/>
        <v/>
      </c>
      <c r="E291" s="45"/>
      <c r="F291" s="40" t="str">
        <f t="shared" si="48"/>
        <v/>
      </c>
      <c r="G291" s="77"/>
      <c r="H291" s="40" t="str">
        <f t="shared" si="49"/>
        <v/>
      </c>
      <c r="I291" s="40" t="str">
        <f t="shared" si="50"/>
        <v/>
      </c>
      <c r="J291" s="76"/>
      <c r="K291" s="76"/>
      <c r="L291" s="76"/>
      <c r="M291" s="44"/>
      <c r="N291" t="str">
        <f>IF(C291="","",'OPĆI DIO'!$C$1)</f>
        <v/>
      </c>
      <c r="O291" t="str">
        <f t="shared" si="51"/>
        <v/>
      </c>
      <c r="P291" t="str">
        <f t="shared" si="52"/>
        <v/>
      </c>
      <c r="Q291" t="str">
        <f t="shared" si="53"/>
        <v/>
      </c>
      <c r="R291" t="str">
        <f t="shared" si="54"/>
        <v/>
      </c>
      <c r="S291" t="str">
        <f t="shared" si="55"/>
        <v/>
      </c>
      <c r="AC291" t="s">
        <v>910</v>
      </c>
      <c r="AD291" t="s">
        <v>911</v>
      </c>
      <c r="AE291" t="s">
        <v>3925</v>
      </c>
      <c r="AF291" t="s">
        <v>3926</v>
      </c>
      <c r="AG291" t="s">
        <v>3947</v>
      </c>
      <c r="AH291" t="s">
        <v>3957</v>
      </c>
    </row>
    <row r="292" spans="1:34">
      <c r="A292" s="40" t="str">
        <f>IF(C292="","",VLOOKUP('OPĆI DIO'!$C$1,'OPĆI DIO'!$N$4:$W$137,10,FALSE))</f>
        <v/>
      </c>
      <c r="B292" s="40" t="str">
        <f>IF(C292="","",VLOOKUP('OPĆI DIO'!$C$1,'OPĆI DIO'!$N$4:$W$137,9,FALSE))</f>
        <v/>
      </c>
      <c r="C292" s="45"/>
      <c r="D292" s="40" t="str">
        <f t="shared" si="47"/>
        <v/>
      </c>
      <c r="E292" s="45"/>
      <c r="F292" s="40" t="str">
        <f t="shared" si="48"/>
        <v/>
      </c>
      <c r="G292" s="77"/>
      <c r="H292" s="40" t="str">
        <f t="shared" si="49"/>
        <v/>
      </c>
      <c r="I292" s="40" t="str">
        <f t="shared" si="50"/>
        <v/>
      </c>
      <c r="J292" s="76"/>
      <c r="K292" s="76"/>
      <c r="L292" s="76"/>
      <c r="M292" s="44"/>
      <c r="N292" t="str">
        <f>IF(C292="","",'OPĆI DIO'!$C$1)</f>
        <v/>
      </c>
      <c r="O292" t="str">
        <f t="shared" si="51"/>
        <v/>
      </c>
      <c r="P292" t="str">
        <f t="shared" si="52"/>
        <v/>
      </c>
      <c r="Q292" t="str">
        <f t="shared" si="53"/>
        <v/>
      </c>
      <c r="R292" t="str">
        <f t="shared" si="54"/>
        <v/>
      </c>
      <c r="S292" t="str">
        <f t="shared" si="55"/>
        <v/>
      </c>
      <c r="AC292" t="s">
        <v>912</v>
      </c>
      <c r="AD292" t="s">
        <v>913</v>
      </c>
      <c r="AE292" t="s">
        <v>3925</v>
      </c>
      <c r="AF292" t="s">
        <v>3926</v>
      </c>
      <c r="AG292" t="s">
        <v>3947</v>
      </c>
      <c r="AH292" t="s">
        <v>3957</v>
      </c>
    </row>
    <row r="293" spans="1:34">
      <c r="A293" s="40" t="str">
        <f>IF(C293="","",VLOOKUP('OPĆI DIO'!$C$1,'OPĆI DIO'!$N$4:$W$137,10,FALSE))</f>
        <v/>
      </c>
      <c r="B293" s="40" t="str">
        <f>IF(C293="","",VLOOKUP('OPĆI DIO'!$C$1,'OPĆI DIO'!$N$4:$W$137,9,FALSE))</f>
        <v/>
      </c>
      <c r="C293" s="45"/>
      <c r="D293" s="40" t="str">
        <f t="shared" si="47"/>
        <v/>
      </c>
      <c r="E293" s="45"/>
      <c r="F293" s="40" t="str">
        <f t="shared" si="48"/>
        <v/>
      </c>
      <c r="G293" s="77"/>
      <c r="H293" s="40" t="str">
        <f t="shared" si="49"/>
        <v/>
      </c>
      <c r="I293" s="40" t="str">
        <f t="shared" si="50"/>
        <v/>
      </c>
      <c r="J293" s="76"/>
      <c r="K293" s="76"/>
      <c r="L293" s="76"/>
      <c r="M293" s="44"/>
      <c r="N293" t="str">
        <f>IF(C293="","",'OPĆI DIO'!$C$1)</f>
        <v/>
      </c>
      <c r="O293" t="str">
        <f t="shared" si="51"/>
        <v/>
      </c>
      <c r="P293" t="str">
        <f t="shared" si="52"/>
        <v/>
      </c>
      <c r="Q293" t="str">
        <f t="shared" si="53"/>
        <v/>
      </c>
      <c r="R293" t="str">
        <f t="shared" si="54"/>
        <v/>
      </c>
      <c r="S293" t="str">
        <f t="shared" si="55"/>
        <v/>
      </c>
      <c r="AC293" t="s">
        <v>914</v>
      </c>
      <c r="AD293" t="s">
        <v>2313</v>
      </c>
      <c r="AE293" t="s">
        <v>3925</v>
      </c>
      <c r="AF293" t="s">
        <v>3926</v>
      </c>
      <c r="AG293" t="s">
        <v>3947</v>
      </c>
      <c r="AH293" t="s">
        <v>3957</v>
      </c>
    </row>
    <row r="294" spans="1:34">
      <c r="A294" s="40" t="str">
        <f>IF(C294="","",VLOOKUP('OPĆI DIO'!$C$1,'OPĆI DIO'!$N$4:$W$137,10,FALSE))</f>
        <v/>
      </c>
      <c r="B294" s="40" t="str">
        <f>IF(C294="","",VLOOKUP('OPĆI DIO'!$C$1,'OPĆI DIO'!$N$4:$W$137,9,FALSE))</f>
        <v/>
      </c>
      <c r="C294" s="45"/>
      <c r="D294" s="40" t="str">
        <f t="shared" si="47"/>
        <v/>
      </c>
      <c r="E294" s="45"/>
      <c r="F294" s="40" t="str">
        <f t="shared" si="48"/>
        <v/>
      </c>
      <c r="G294" s="77"/>
      <c r="H294" s="40" t="str">
        <f t="shared" si="49"/>
        <v/>
      </c>
      <c r="I294" s="40" t="str">
        <f t="shared" si="50"/>
        <v/>
      </c>
      <c r="J294" s="76"/>
      <c r="K294" s="76"/>
      <c r="L294" s="76"/>
      <c r="M294" s="44"/>
      <c r="N294" t="str">
        <f>IF(C294="","",'OPĆI DIO'!$C$1)</f>
        <v/>
      </c>
      <c r="O294" t="str">
        <f t="shared" si="51"/>
        <v/>
      </c>
      <c r="P294" t="str">
        <f t="shared" si="52"/>
        <v/>
      </c>
      <c r="Q294" t="str">
        <f t="shared" si="53"/>
        <v/>
      </c>
      <c r="R294" t="str">
        <f t="shared" si="54"/>
        <v/>
      </c>
      <c r="S294" t="str">
        <f t="shared" si="55"/>
        <v/>
      </c>
      <c r="AC294" t="s">
        <v>915</v>
      </c>
      <c r="AD294" t="s">
        <v>1225</v>
      </c>
      <c r="AE294" t="s">
        <v>3925</v>
      </c>
      <c r="AF294" t="s">
        <v>3926</v>
      </c>
      <c r="AG294" t="s">
        <v>3947</v>
      </c>
      <c r="AH294" t="s">
        <v>3957</v>
      </c>
    </row>
    <row r="295" spans="1:34">
      <c r="A295" s="40" t="str">
        <f>IF(C295="","",VLOOKUP('OPĆI DIO'!$C$1,'OPĆI DIO'!$N$4:$W$137,10,FALSE))</f>
        <v/>
      </c>
      <c r="B295" s="40" t="str">
        <f>IF(C295="","",VLOOKUP('OPĆI DIO'!$C$1,'OPĆI DIO'!$N$4:$W$137,9,FALSE))</f>
        <v/>
      </c>
      <c r="C295" s="45"/>
      <c r="D295" s="40" t="str">
        <f t="shared" si="47"/>
        <v/>
      </c>
      <c r="E295" s="45"/>
      <c r="F295" s="40" t="str">
        <f t="shared" si="48"/>
        <v/>
      </c>
      <c r="G295" s="77"/>
      <c r="H295" s="40" t="str">
        <f t="shared" si="49"/>
        <v/>
      </c>
      <c r="I295" s="40" t="str">
        <f t="shared" si="50"/>
        <v/>
      </c>
      <c r="J295" s="76"/>
      <c r="K295" s="76"/>
      <c r="L295" s="76"/>
      <c r="M295" s="44"/>
      <c r="N295" t="str">
        <f>IF(C295="","",'OPĆI DIO'!$C$1)</f>
        <v/>
      </c>
      <c r="O295" t="str">
        <f t="shared" si="51"/>
        <v/>
      </c>
      <c r="P295" t="str">
        <f t="shared" si="52"/>
        <v/>
      </c>
      <c r="Q295" t="str">
        <f t="shared" si="53"/>
        <v/>
      </c>
      <c r="R295" t="str">
        <f t="shared" si="54"/>
        <v/>
      </c>
      <c r="S295" t="str">
        <f t="shared" si="55"/>
        <v/>
      </c>
      <c r="AC295" t="s">
        <v>916</v>
      </c>
      <c r="AD295" t="s">
        <v>1226</v>
      </c>
      <c r="AE295" t="s">
        <v>3925</v>
      </c>
      <c r="AF295" t="s">
        <v>3926</v>
      </c>
      <c r="AG295" t="s">
        <v>3947</v>
      </c>
      <c r="AH295" t="s">
        <v>3957</v>
      </c>
    </row>
    <row r="296" spans="1:34">
      <c r="A296" s="40" t="str">
        <f>IF(C296="","",VLOOKUP('OPĆI DIO'!$C$1,'OPĆI DIO'!$N$4:$W$137,10,FALSE))</f>
        <v/>
      </c>
      <c r="B296" s="40" t="str">
        <f>IF(C296="","",VLOOKUP('OPĆI DIO'!$C$1,'OPĆI DIO'!$N$4:$W$137,9,FALSE))</f>
        <v/>
      </c>
      <c r="C296" s="45"/>
      <c r="D296" s="40" t="str">
        <f t="shared" si="47"/>
        <v/>
      </c>
      <c r="E296" s="45"/>
      <c r="F296" s="40" t="str">
        <f t="shared" si="48"/>
        <v/>
      </c>
      <c r="G296" s="77"/>
      <c r="H296" s="40" t="str">
        <f t="shared" si="49"/>
        <v/>
      </c>
      <c r="I296" s="40" t="str">
        <f t="shared" si="50"/>
        <v/>
      </c>
      <c r="J296" s="76"/>
      <c r="K296" s="76"/>
      <c r="L296" s="76"/>
      <c r="M296" s="44"/>
      <c r="N296" t="str">
        <f>IF(C296="","",'OPĆI DIO'!$C$1)</f>
        <v/>
      </c>
      <c r="O296" t="str">
        <f t="shared" si="51"/>
        <v/>
      </c>
      <c r="P296" t="str">
        <f t="shared" si="52"/>
        <v/>
      </c>
      <c r="Q296" t="str">
        <f t="shared" si="53"/>
        <v/>
      </c>
      <c r="R296" t="str">
        <f t="shared" si="54"/>
        <v/>
      </c>
      <c r="S296" t="str">
        <f t="shared" si="55"/>
        <v/>
      </c>
      <c r="AC296" t="s">
        <v>917</v>
      </c>
      <c r="AD296" t="s">
        <v>1227</v>
      </c>
      <c r="AE296" t="s">
        <v>3925</v>
      </c>
      <c r="AF296" t="s">
        <v>3926</v>
      </c>
      <c r="AG296" t="s">
        <v>3947</v>
      </c>
      <c r="AH296" t="s">
        <v>3957</v>
      </c>
    </row>
    <row r="297" spans="1:34">
      <c r="A297" s="40" t="str">
        <f>IF(C297="","",VLOOKUP('OPĆI DIO'!$C$1,'OPĆI DIO'!$N$4:$W$137,10,FALSE))</f>
        <v/>
      </c>
      <c r="B297" s="40" t="str">
        <f>IF(C297="","",VLOOKUP('OPĆI DIO'!$C$1,'OPĆI DIO'!$N$4:$W$137,9,FALSE))</f>
        <v/>
      </c>
      <c r="C297" s="45"/>
      <c r="D297" s="40" t="str">
        <f t="shared" si="47"/>
        <v/>
      </c>
      <c r="E297" s="45"/>
      <c r="F297" s="40" t="str">
        <f t="shared" si="48"/>
        <v/>
      </c>
      <c r="G297" s="77"/>
      <c r="H297" s="40" t="str">
        <f t="shared" si="49"/>
        <v/>
      </c>
      <c r="I297" s="40" t="str">
        <f t="shared" si="50"/>
        <v/>
      </c>
      <c r="J297" s="76"/>
      <c r="K297" s="76"/>
      <c r="L297" s="76"/>
      <c r="M297" s="44"/>
      <c r="N297" t="str">
        <f>IF(C297="","",'OPĆI DIO'!$C$1)</f>
        <v/>
      </c>
      <c r="O297" t="str">
        <f t="shared" si="51"/>
        <v/>
      </c>
      <c r="P297" t="str">
        <f t="shared" si="52"/>
        <v/>
      </c>
      <c r="Q297" t="str">
        <f t="shared" si="53"/>
        <v/>
      </c>
      <c r="R297" t="str">
        <f t="shared" si="54"/>
        <v/>
      </c>
      <c r="S297" t="str">
        <f t="shared" si="55"/>
        <v/>
      </c>
      <c r="AC297" t="s">
        <v>918</v>
      </c>
      <c r="AD297" t="s">
        <v>919</v>
      </c>
      <c r="AE297" t="s">
        <v>3925</v>
      </c>
      <c r="AF297" t="s">
        <v>3926</v>
      </c>
      <c r="AG297" t="s">
        <v>3947</v>
      </c>
      <c r="AH297" t="s">
        <v>3957</v>
      </c>
    </row>
    <row r="298" spans="1:34">
      <c r="A298" s="40" t="str">
        <f>IF(C298="","",VLOOKUP('OPĆI DIO'!$C$1,'OPĆI DIO'!$N$4:$W$137,10,FALSE))</f>
        <v/>
      </c>
      <c r="B298" s="40" t="str">
        <f>IF(C298="","",VLOOKUP('OPĆI DIO'!$C$1,'OPĆI DIO'!$N$4:$W$137,9,FALSE))</f>
        <v/>
      </c>
      <c r="C298" s="45"/>
      <c r="D298" s="40" t="str">
        <f t="shared" si="47"/>
        <v/>
      </c>
      <c r="E298" s="45"/>
      <c r="F298" s="40" t="str">
        <f t="shared" si="48"/>
        <v/>
      </c>
      <c r="G298" s="77"/>
      <c r="H298" s="40" t="str">
        <f t="shared" si="49"/>
        <v/>
      </c>
      <c r="I298" s="40" t="str">
        <f t="shared" si="50"/>
        <v/>
      </c>
      <c r="J298" s="76"/>
      <c r="K298" s="76"/>
      <c r="L298" s="76"/>
      <c r="M298" s="44"/>
      <c r="N298" t="str">
        <f>IF(C298="","",'OPĆI DIO'!$C$1)</f>
        <v/>
      </c>
      <c r="O298" t="str">
        <f t="shared" si="51"/>
        <v/>
      </c>
      <c r="P298" t="str">
        <f t="shared" si="52"/>
        <v/>
      </c>
      <c r="Q298" t="str">
        <f t="shared" si="53"/>
        <v/>
      </c>
      <c r="R298" t="str">
        <f t="shared" si="54"/>
        <v/>
      </c>
      <c r="S298" t="str">
        <f t="shared" si="55"/>
        <v/>
      </c>
      <c r="AC298" t="s">
        <v>920</v>
      </c>
      <c r="AD298" t="s">
        <v>4098</v>
      </c>
      <c r="AE298" t="s">
        <v>3925</v>
      </c>
      <c r="AF298" t="s">
        <v>3926</v>
      </c>
      <c r="AG298" t="s">
        <v>3947</v>
      </c>
      <c r="AH298" t="s">
        <v>3959</v>
      </c>
    </row>
    <row r="299" spans="1:34">
      <c r="A299" s="40" t="str">
        <f>IF(C299="","",VLOOKUP('OPĆI DIO'!$C$1,'OPĆI DIO'!$N$4:$W$137,10,FALSE))</f>
        <v/>
      </c>
      <c r="B299" s="40" t="str">
        <f>IF(C299="","",VLOOKUP('OPĆI DIO'!$C$1,'OPĆI DIO'!$N$4:$W$137,9,FALSE))</f>
        <v/>
      </c>
      <c r="C299" s="45"/>
      <c r="D299" s="40" t="str">
        <f t="shared" si="47"/>
        <v/>
      </c>
      <c r="E299" s="45"/>
      <c r="F299" s="40" t="str">
        <f t="shared" si="48"/>
        <v/>
      </c>
      <c r="G299" s="77"/>
      <c r="H299" s="40" t="str">
        <f t="shared" si="49"/>
        <v/>
      </c>
      <c r="I299" s="40" t="str">
        <f t="shared" si="50"/>
        <v/>
      </c>
      <c r="J299" s="76"/>
      <c r="K299" s="76"/>
      <c r="L299" s="76"/>
      <c r="M299" s="44"/>
      <c r="N299" t="str">
        <f>IF(C299="","",'OPĆI DIO'!$C$1)</f>
        <v/>
      </c>
      <c r="O299" t="str">
        <f t="shared" si="51"/>
        <v/>
      </c>
      <c r="P299" t="str">
        <f t="shared" si="52"/>
        <v/>
      </c>
      <c r="Q299" t="str">
        <f t="shared" si="53"/>
        <v/>
      </c>
      <c r="R299" t="str">
        <f t="shared" si="54"/>
        <v/>
      </c>
      <c r="S299" t="str">
        <f t="shared" si="55"/>
        <v/>
      </c>
      <c r="AC299" t="s">
        <v>921</v>
      </c>
      <c r="AD299" t="s">
        <v>1228</v>
      </c>
      <c r="AE299" t="s">
        <v>3925</v>
      </c>
      <c r="AF299" t="s">
        <v>3926</v>
      </c>
      <c r="AG299" t="s">
        <v>3947</v>
      </c>
      <c r="AH299" t="s">
        <v>3957</v>
      </c>
    </row>
    <row r="300" spans="1:34">
      <c r="A300" s="40" t="str">
        <f>IF(C300="","",VLOOKUP('OPĆI DIO'!$C$1,'OPĆI DIO'!$N$4:$W$137,10,FALSE))</f>
        <v/>
      </c>
      <c r="B300" s="40" t="str">
        <f>IF(C300="","",VLOOKUP('OPĆI DIO'!$C$1,'OPĆI DIO'!$N$4:$W$137,9,FALSE))</f>
        <v/>
      </c>
      <c r="C300" s="45"/>
      <c r="D300" s="40" t="str">
        <f t="shared" si="47"/>
        <v/>
      </c>
      <c r="E300" s="45"/>
      <c r="F300" s="40" t="str">
        <f t="shared" si="48"/>
        <v/>
      </c>
      <c r="G300" s="77"/>
      <c r="H300" s="40" t="str">
        <f t="shared" si="49"/>
        <v/>
      </c>
      <c r="I300" s="40" t="str">
        <f t="shared" si="50"/>
        <v/>
      </c>
      <c r="J300" s="76"/>
      <c r="K300" s="76"/>
      <c r="L300" s="76"/>
      <c r="M300" s="44"/>
      <c r="N300" t="str">
        <f>IF(C300="","",'OPĆI DIO'!$C$1)</f>
        <v/>
      </c>
      <c r="O300" t="str">
        <f t="shared" si="51"/>
        <v/>
      </c>
      <c r="P300" t="str">
        <f t="shared" si="52"/>
        <v/>
      </c>
      <c r="Q300" t="str">
        <f t="shared" si="53"/>
        <v/>
      </c>
      <c r="R300" t="str">
        <f t="shared" si="54"/>
        <v/>
      </c>
      <c r="S300" t="str">
        <f t="shared" si="55"/>
        <v/>
      </c>
      <c r="AC300" t="s">
        <v>922</v>
      </c>
      <c r="AD300" t="s">
        <v>923</v>
      </c>
      <c r="AE300" t="s">
        <v>3925</v>
      </c>
      <c r="AF300" t="s">
        <v>3926</v>
      </c>
      <c r="AG300" t="s">
        <v>3947</v>
      </c>
      <c r="AH300" t="s">
        <v>3957</v>
      </c>
    </row>
    <row r="301" spans="1:34">
      <c r="A301" s="40" t="str">
        <f>IF(C301="","",VLOOKUP('OPĆI DIO'!$C$1,'OPĆI DIO'!$N$4:$W$137,10,FALSE))</f>
        <v/>
      </c>
      <c r="B301" s="40" t="str">
        <f>IF(C301="","",VLOOKUP('OPĆI DIO'!$C$1,'OPĆI DIO'!$N$4:$W$137,9,FALSE))</f>
        <v/>
      </c>
      <c r="C301" s="45"/>
      <c r="D301" s="40" t="str">
        <f t="shared" si="47"/>
        <v/>
      </c>
      <c r="E301" s="45"/>
      <c r="F301" s="40" t="str">
        <f t="shared" si="48"/>
        <v/>
      </c>
      <c r="G301" s="77"/>
      <c r="H301" s="40" t="str">
        <f t="shared" si="49"/>
        <v/>
      </c>
      <c r="I301" s="40" t="str">
        <f t="shared" si="50"/>
        <v/>
      </c>
      <c r="J301" s="76"/>
      <c r="K301" s="76"/>
      <c r="L301" s="76"/>
      <c r="M301" s="44"/>
      <c r="N301" t="str">
        <f>IF(C301="","",'OPĆI DIO'!$C$1)</f>
        <v/>
      </c>
      <c r="O301" t="str">
        <f t="shared" si="51"/>
        <v/>
      </c>
      <c r="P301" t="str">
        <f t="shared" si="52"/>
        <v/>
      </c>
      <c r="Q301" t="str">
        <f t="shared" si="53"/>
        <v/>
      </c>
      <c r="R301" t="str">
        <f t="shared" si="54"/>
        <v/>
      </c>
      <c r="S301" t="str">
        <f t="shared" si="55"/>
        <v/>
      </c>
      <c r="AC301" t="s">
        <v>924</v>
      </c>
      <c r="AD301" t="s">
        <v>925</v>
      </c>
      <c r="AE301" t="s">
        <v>3925</v>
      </c>
      <c r="AF301" t="s">
        <v>3926</v>
      </c>
      <c r="AG301" t="s">
        <v>3947</v>
      </c>
      <c r="AH301" t="s">
        <v>3957</v>
      </c>
    </row>
    <row r="302" spans="1:34">
      <c r="A302" s="40" t="str">
        <f>IF(C302="","",VLOOKUP('OPĆI DIO'!$C$1,'OPĆI DIO'!$N$4:$W$137,10,FALSE))</f>
        <v/>
      </c>
      <c r="B302" s="40" t="str">
        <f>IF(C302="","",VLOOKUP('OPĆI DIO'!$C$1,'OPĆI DIO'!$N$4:$W$137,9,FALSE))</f>
        <v/>
      </c>
      <c r="C302" s="45"/>
      <c r="D302" s="40" t="str">
        <f t="shared" si="47"/>
        <v/>
      </c>
      <c r="E302" s="45"/>
      <c r="F302" s="40" t="str">
        <f t="shared" si="48"/>
        <v/>
      </c>
      <c r="G302" s="77"/>
      <c r="H302" s="40" t="str">
        <f t="shared" si="49"/>
        <v/>
      </c>
      <c r="I302" s="40" t="str">
        <f t="shared" si="50"/>
        <v/>
      </c>
      <c r="J302" s="76"/>
      <c r="K302" s="76"/>
      <c r="L302" s="76"/>
      <c r="M302" s="44"/>
      <c r="N302" t="str">
        <f>IF(C302="","",'OPĆI DIO'!$C$1)</f>
        <v/>
      </c>
      <c r="O302" t="str">
        <f t="shared" si="51"/>
        <v/>
      </c>
      <c r="P302" t="str">
        <f t="shared" si="52"/>
        <v/>
      </c>
      <c r="Q302" t="str">
        <f t="shared" si="53"/>
        <v/>
      </c>
      <c r="R302" t="str">
        <f t="shared" si="54"/>
        <v/>
      </c>
      <c r="S302" t="str">
        <f t="shared" si="55"/>
        <v/>
      </c>
      <c r="AC302" t="s">
        <v>1510</v>
      </c>
      <c r="AD302" t="s">
        <v>1511</v>
      </c>
      <c r="AE302" t="s">
        <v>3925</v>
      </c>
      <c r="AF302" t="s">
        <v>3926</v>
      </c>
      <c r="AG302" t="s">
        <v>3947</v>
      </c>
      <c r="AH302" t="s">
        <v>3957</v>
      </c>
    </row>
    <row r="303" spans="1:34">
      <c r="A303" s="40" t="str">
        <f>IF(C303="","",VLOOKUP('OPĆI DIO'!$C$1,'OPĆI DIO'!$N$4:$W$137,10,FALSE))</f>
        <v/>
      </c>
      <c r="B303" s="40" t="str">
        <f>IF(C303="","",VLOOKUP('OPĆI DIO'!$C$1,'OPĆI DIO'!$N$4:$W$137,9,FALSE))</f>
        <v/>
      </c>
      <c r="C303" s="45"/>
      <c r="D303" s="40" t="str">
        <f t="shared" si="47"/>
        <v/>
      </c>
      <c r="E303" s="45"/>
      <c r="F303" s="40" t="str">
        <f t="shared" si="48"/>
        <v/>
      </c>
      <c r="G303" s="77"/>
      <c r="H303" s="40" t="str">
        <f t="shared" si="49"/>
        <v/>
      </c>
      <c r="I303" s="40" t="str">
        <f t="shared" si="50"/>
        <v/>
      </c>
      <c r="J303" s="76"/>
      <c r="K303" s="76"/>
      <c r="L303" s="76"/>
      <c r="M303" s="44"/>
      <c r="N303" t="str">
        <f>IF(C303="","",'OPĆI DIO'!$C$1)</f>
        <v/>
      </c>
      <c r="O303" t="str">
        <f t="shared" si="51"/>
        <v/>
      </c>
      <c r="P303" t="str">
        <f t="shared" si="52"/>
        <v/>
      </c>
      <c r="Q303" t="str">
        <f t="shared" si="53"/>
        <v/>
      </c>
      <c r="R303" t="str">
        <f t="shared" si="54"/>
        <v/>
      </c>
      <c r="S303" t="str">
        <f t="shared" si="55"/>
        <v/>
      </c>
      <c r="AC303" t="s">
        <v>1512</v>
      </c>
      <c r="AD303" t="s">
        <v>1513</v>
      </c>
      <c r="AE303" t="s">
        <v>3925</v>
      </c>
      <c r="AF303" t="s">
        <v>3926</v>
      </c>
      <c r="AG303" t="s">
        <v>3947</v>
      </c>
      <c r="AH303" t="s">
        <v>3957</v>
      </c>
    </row>
    <row r="304" spans="1:34">
      <c r="A304" s="40" t="str">
        <f>IF(C304="","",VLOOKUP('OPĆI DIO'!$C$1,'OPĆI DIO'!$N$4:$W$137,10,FALSE))</f>
        <v/>
      </c>
      <c r="B304" s="40" t="str">
        <f>IF(C304="","",VLOOKUP('OPĆI DIO'!$C$1,'OPĆI DIO'!$N$4:$W$137,9,FALSE))</f>
        <v/>
      </c>
      <c r="C304" s="45"/>
      <c r="D304" s="40" t="str">
        <f t="shared" si="47"/>
        <v/>
      </c>
      <c r="E304" s="45"/>
      <c r="F304" s="40" t="str">
        <f t="shared" si="48"/>
        <v/>
      </c>
      <c r="G304" s="77"/>
      <c r="H304" s="40" t="str">
        <f t="shared" si="49"/>
        <v/>
      </c>
      <c r="I304" s="40" t="str">
        <f t="shared" si="50"/>
        <v/>
      </c>
      <c r="J304" s="76"/>
      <c r="K304" s="76"/>
      <c r="L304" s="76"/>
      <c r="M304" s="44"/>
      <c r="N304" t="str">
        <f>IF(C304="","",'OPĆI DIO'!$C$1)</f>
        <v/>
      </c>
      <c r="O304" t="str">
        <f t="shared" si="51"/>
        <v/>
      </c>
      <c r="P304" t="str">
        <f t="shared" si="52"/>
        <v/>
      </c>
      <c r="Q304" t="str">
        <f t="shared" si="53"/>
        <v/>
      </c>
      <c r="R304" t="str">
        <f t="shared" si="54"/>
        <v/>
      </c>
      <c r="S304" t="str">
        <f t="shared" si="55"/>
        <v/>
      </c>
      <c r="AC304" t="s">
        <v>1514</v>
      </c>
      <c r="AD304" t="s">
        <v>1515</v>
      </c>
      <c r="AE304" t="s">
        <v>3925</v>
      </c>
      <c r="AF304" t="s">
        <v>3926</v>
      </c>
      <c r="AG304" t="s">
        <v>3947</v>
      </c>
      <c r="AH304" t="s">
        <v>3957</v>
      </c>
    </row>
    <row r="305" spans="1:34">
      <c r="A305" s="40" t="str">
        <f>IF(C305="","",VLOOKUP('OPĆI DIO'!$C$1,'OPĆI DIO'!$N$4:$W$137,10,FALSE))</f>
        <v/>
      </c>
      <c r="B305" s="40" t="str">
        <f>IF(C305="","",VLOOKUP('OPĆI DIO'!$C$1,'OPĆI DIO'!$N$4:$W$137,9,FALSE))</f>
        <v/>
      </c>
      <c r="C305" s="45"/>
      <c r="D305" s="40" t="str">
        <f t="shared" si="47"/>
        <v/>
      </c>
      <c r="E305" s="45"/>
      <c r="F305" s="40" t="str">
        <f t="shared" si="48"/>
        <v/>
      </c>
      <c r="G305" s="77"/>
      <c r="H305" s="40" t="str">
        <f t="shared" si="49"/>
        <v/>
      </c>
      <c r="I305" s="40" t="str">
        <f t="shared" si="50"/>
        <v/>
      </c>
      <c r="J305" s="76"/>
      <c r="K305" s="76"/>
      <c r="L305" s="76"/>
      <c r="M305" s="44"/>
      <c r="N305" t="str">
        <f>IF(C305="","",'OPĆI DIO'!$C$1)</f>
        <v/>
      </c>
      <c r="O305" t="str">
        <f t="shared" si="51"/>
        <v/>
      </c>
      <c r="P305" t="str">
        <f t="shared" si="52"/>
        <v/>
      </c>
      <c r="Q305" t="str">
        <f t="shared" si="53"/>
        <v/>
      </c>
      <c r="R305" t="str">
        <f t="shared" si="54"/>
        <v/>
      </c>
      <c r="S305" t="str">
        <f t="shared" si="55"/>
        <v/>
      </c>
      <c r="AC305" t="s">
        <v>2314</v>
      </c>
      <c r="AD305" t="s">
        <v>2315</v>
      </c>
      <c r="AE305" t="s">
        <v>3925</v>
      </c>
      <c r="AF305" t="s">
        <v>3926</v>
      </c>
      <c r="AG305" t="s">
        <v>3947</v>
      </c>
      <c r="AH305" t="s">
        <v>3957</v>
      </c>
    </row>
    <row r="306" spans="1:34">
      <c r="A306" s="40" t="str">
        <f>IF(C306="","",VLOOKUP('OPĆI DIO'!$C$1,'OPĆI DIO'!$N$4:$W$137,10,FALSE))</f>
        <v/>
      </c>
      <c r="B306" s="40" t="str">
        <f>IF(C306="","",VLOOKUP('OPĆI DIO'!$C$1,'OPĆI DIO'!$N$4:$W$137,9,FALSE))</f>
        <v/>
      </c>
      <c r="C306" s="45"/>
      <c r="D306" s="40" t="str">
        <f t="shared" si="47"/>
        <v/>
      </c>
      <c r="E306" s="45"/>
      <c r="F306" s="40" t="str">
        <f t="shared" si="48"/>
        <v/>
      </c>
      <c r="G306" s="77"/>
      <c r="H306" s="40" t="str">
        <f t="shared" si="49"/>
        <v/>
      </c>
      <c r="I306" s="40" t="str">
        <f t="shared" si="50"/>
        <v/>
      </c>
      <c r="J306" s="76"/>
      <c r="K306" s="76"/>
      <c r="L306" s="76"/>
      <c r="M306" s="44"/>
      <c r="N306" t="str">
        <f>IF(C306="","",'OPĆI DIO'!$C$1)</f>
        <v/>
      </c>
      <c r="O306" t="str">
        <f t="shared" si="51"/>
        <v/>
      </c>
      <c r="P306" t="str">
        <f t="shared" si="52"/>
        <v/>
      </c>
      <c r="Q306" t="str">
        <f t="shared" si="53"/>
        <v/>
      </c>
      <c r="R306" t="str">
        <f t="shared" si="54"/>
        <v/>
      </c>
      <c r="S306" t="str">
        <f t="shared" si="55"/>
        <v/>
      </c>
      <c r="AC306" t="s">
        <v>2316</v>
      </c>
      <c r="AD306" t="s">
        <v>2317</v>
      </c>
      <c r="AE306" t="s">
        <v>3925</v>
      </c>
      <c r="AF306" t="s">
        <v>3926</v>
      </c>
      <c r="AG306" t="s">
        <v>3947</v>
      </c>
      <c r="AH306" t="s">
        <v>3957</v>
      </c>
    </row>
    <row r="307" spans="1:34">
      <c r="A307" s="40" t="str">
        <f>IF(C307="","",VLOOKUP('OPĆI DIO'!$C$1,'OPĆI DIO'!$N$4:$W$137,10,FALSE))</f>
        <v/>
      </c>
      <c r="B307" s="40" t="str">
        <f>IF(C307="","",VLOOKUP('OPĆI DIO'!$C$1,'OPĆI DIO'!$N$4:$W$137,9,FALSE))</f>
        <v/>
      </c>
      <c r="C307" s="45"/>
      <c r="D307" s="40" t="str">
        <f t="shared" si="47"/>
        <v/>
      </c>
      <c r="E307" s="45"/>
      <c r="F307" s="40" t="str">
        <f t="shared" si="48"/>
        <v/>
      </c>
      <c r="G307" s="77"/>
      <c r="H307" s="40" t="str">
        <f t="shared" si="49"/>
        <v/>
      </c>
      <c r="I307" s="40" t="str">
        <f t="shared" si="50"/>
        <v/>
      </c>
      <c r="J307" s="76"/>
      <c r="K307" s="76"/>
      <c r="L307" s="76"/>
      <c r="M307" s="44"/>
      <c r="N307" t="str">
        <f>IF(C307="","",'OPĆI DIO'!$C$1)</f>
        <v/>
      </c>
      <c r="O307" t="str">
        <f t="shared" si="51"/>
        <v/>
      </c>
      <c r="P307" t="str">
        <f t="shared" si="52"/>
        <v/>
      </c>
      <c r="Q307" t="str">
        <f t="shared" si="53"/>
        <v/>
      </c>
      <c r="R307" t="str">
        <f t="shared" si="54"/>
        <v/>
      </c>
      <c r="S307" t="str">
        <f t="shared" si="55"/>
        <v/>
      </c>
      <c r="AC307" t="s">
        <v>4099</v>
      </c>
      <c r="AD307" t="s">
        <v>4100</v>
      </c>
      <c r="AE307" t="s">
        <v>3925</v>
      </c>
      <c r="AF307" t="s">
        <v>3926</v>
      </c>
      <c r="AG307" t="s">
        <v>3947</v>
      </c>
      <c r="AH307" t="s">
        <v>3959</v>
      </c>
    </row>
    <row r="308" spans="1:34">
      <c r="A308" s="40" t="str">
        <f>IF(C308="","",VLOOKUP('OPĆI DIO'!$C$1,'OPĆI DIO'!$N$4:$W$137,10,FALSE))</f>
        <v/>
      </c>
      <c r="B308" s="40" t="str">
        <f>IF(C308="","",VLOOKUP('OPĆI DIO'!$C$1,'OPĆI DIO'!$N$4:$W$137,9,FALSE))</f>
        <v/>
      </c>
      <c r="C308" s="45"/>
      <c r="D308" s="40" t="str">
        <f t="shared" si="47"/>
        <v/>
      </c>
      <c r="E308" s="45"/>
      <c r="F308" s="40" t="str">
        <f t="shared" si="48"/>
        <v/>
      </c>
      <c r="G308" s="77"/>
      <c r="H308" s="40" t="str">
        <f t="shared" si="49"/>
        <v/>
      </c>
      <c r="I308" s="40" t="str">
        <f t="shared" si="50"/>
        <v/>
      </c>
      <c r="J308" s="76"/>
      <c r="K308" s="76"/>
      <c r="L308" s="76"/>
      <c r="M308" s="44"/>
      <c r="N308" t="str">
        <f>IF(C308="","",'OPĆI DIO'!$C$1)</f>
        <v/>
      </c>
      <c r="O308" t="str">
        <f t="shared" si="51"/>
        <v/>
      </c>
      <c r="P308" t="str">
        <f t="shared" si="52"/>
        <v/>
      </c>
      <c r="Q308" t="str">
        <f t="shared" si="53"/>
        <v/>
      </c>
      <c r="R308" t="str">
        <f t="shared" si="54"/>
        <v/>
      </c>
      <c r="S308" t="str">
        <f t="shared" si="55"/>
        <v/>
      </c>
      <c r="AC308" t="s">
        <v>4101</v>
      </c>
      <c r="AD308" t="s">
        <v>4102</v>
      </c>
      <c r="AE308" t="s">
        <v>3925</v>
      </c>
      <c r="AF308" t="s">
        <v>3926</v>
      </c>
      <c r="AG308" t="s">
        <v>3947</v>
      </c>
      <c r="AH308" t="s">
        <v>3957</v>
      </c>
    </row>
    <row r="309" spans="1:34">
      <c r="A309" s="40" t="str">
        <f>IF(C309="","",VLOOKUP('OPĆI DIO'!$C$1,'OPĆI DIO'!$N$4:$W$137,10,FALSE))</f>
        <v/>
      </c>
      <c r="B309" s="40" t="str">
        <f>IF(C309="","",VLOOKUP('OPĆI DIO'!$C$1,'OPĆI DIO'!$N$4:$W$137,9,FALSE))</f>
        <v/>
      </c>
      <c r="C309" s="45"/>
      <c r="D309" s="40" t="str">
        <f t="shared" si="47"/>
        <v/>
      </c>
      <c r="E309" s="45"/>
      <c r="F309" s="40" t="str">
        <f t="shared" si="48"/>
        <v/>
      </c>
      <c r="G309" s="77"/>
      <c r="H309" s="40" t="str">
        <f t="shared" si="49"/>
        <v/>
      </c>
      <c r="I309" s="40" t="str">
        <f t="shared" si="50"/>
        <v/>
      </c>
      <c r="J309" s="76"/>
      <c r="K309" s="76"/>
      <c r="L309" s="76"/>
      <c r="M309" s="44"/>
      <c r="N309" t="str">
        <f>IF(C309="","",'OPĆI DIO'!$C$1)</f>
        <v/>
      </c>
      <c r="O309" t="str">
        <f t="shared" si="51"/>
        <v/>
      </c>
      <c r="P309" t="str">
        <f t="shared" si="52"/>
        <v/>
      </c>
      <c r="Q309" t="str">
        <f t="shared" si="53"/>
        <v/>
      </c>
      <c r="R309" t="str">
        <f t="shared" si="54"/>
        <v/>
      </c>
      <c r="S309" t="str">
        <f t="shared" si="55"/>
        <v/>
      </c>
      <c r="AC309" t="s">
        <v>928</v>
      </c>
      <c r="AD309" t="s">
        <v>929</v>
      </c>
      <c r="AE309" t="s">
        <v>3941</v>
      </c>
      <c r="AF309" t="s">
        <v>3942</v>
      </c>
      <c r="AG309" t="s">
        <v>3947</v>
      </c>
      <c r="AH309" t="s">
        <v>3957</v>
      </c>
    </row>
    <row r="310" spans="1:34">
      <c r="A310" s="40" t="str">
        <f>IF(C310="","",VLOOKUP('OPĆI DIO'!$C$1,'OPĆI DIO'!$N$4:$W$137,10,FALSE))</f>
        <v/>
      </c>
      <c r="B310" s="40" t="str">
        <f>IF(C310="","",VLOOKUP('OPĆI DIO'!$C$1,'OPĆI DIO'!$N$4:$W$137,9,FALSE))</f>
        <v/>
      </c>
      <c r="C310" s="45"/>
      <c r="D310" s="40" t="str">
        <f t="shared" si="47"/>
        <v/>
      </c>
      <c r="E310" s="45"/>
      <c r="F310" s="40" t="str">
        <f t="shared" si="48"/>
        <v/>
      </c>
      <c r="G310" s="77"/>
      <c r="H310" s="40" t="str">
        <f t="shared" si="49"/>
        <v/>
      </c>
      <c r="I310" s="40" t="str">
        <f t="shared" si="50"/>
        <v/>
      </c>
      <c r="J310" s="76"/>
      <c r="K310" s="76"/>
      <c r="L310" s="76"/>
      <c r="M310" s="44"/>
      <c r="N310" t="str">
        <f>IF(C310="","",'OPĆI DIO'!$C$1)</f>
        <v/>
      </c>
      <c r="O310" t="str">
        <f t="shared" si="51"/>
        <v/>
      </c>
      <c r="P310" t="str">
        <f t="shared" si="52"/>
        <v/>
      </c>
      <c r="Q310" t="str">
        <f t="shared" si="53"/>
        <v/>
      </c>
      <c r="R310" t="str">
        <f t="shared" si="54"/>
        <v/>
      </c>
      <c r="S310" t="str">
        <f t="shared" si="55"/>
        <v/>
      </c>
      <c r="AC310" t="s">
        <v>928</v>
      </c>
      <c r="AD310" t="s">
        <v>929</v>
      </c>
      <c r="AE310" t="s">
        <v>3925</v>
      </c>
      <c r="AF310" t="s">
        <v>3926</v>
      </c>
      <c r="AG310" t="s">
        <v>3947</v>
      </c>
      <c r="AH310" t="s">
        <v>3957</v>
      </c>
    </row>
    <row r="311" spans="1:34">
      <c r="A311" s="40" t="str">
        <f>IF(C311="","",VLOOKUP('OPĆI DIO'!$C$1,'OPĆI DIO'!$N$4:$W$137,10,FALSE))</f>
        <v/>
      </c>
      <c r="B311" s="40" t="str">
        <f>IF(C311="","",VLOOKUP('OPĆI DIO'!$C$1,'OPĆI DIO'!$N$4:$W$137,9,FALSE))</f>
        <v/>
      </c>
      <c r="C311" s="45"/>
      <c r="D311" s="40" t="str">
        <f t="shared" si="47"/>
        <v/>
      </c>
      <c r="E311" s="45"/>
      <c r="F311" s="40" t="str">
        <f t="shared" si="48"/>
        <v/>
      </c>
      <c r="G311" s="77"/>
      <c r="H311" s="40" t="str">
        <f t="shared" si="49"/>
        <v/>
      </c>
      <c r="I311" s="40" t="str">
        <f t="shared" si="50"/>
        <v/>
      </c>
      <c r="J311" s="76"/>
      <c r="K311" s="76"/>
      <c r="L311" s="76"/>
      <c r="M311" s="44"/>
      <c r="N311" t="str">
        <f>IF(C311="","",'OPĆI DIO'!$C$1)</f>
        <v/>
      </c>
      <c r="O311" t="str">
        <f t="shared" si="51"/>
        <v/>
      </c>
      <c r="P311" t="str">
        <f t="shared" si="52"/>
        <v/>
      </c>
      <c r="Q311" t="str">
        <f t="shared" si="53"/>
        <v/>
      </c>
      <c r="R311" t="str">
        <f t="shared" si="54"/>
        <v/>
      </c>
      <c r="S311" t="str">
        <f t="shared" si="55"/>
        <v/>
      </c>
      <c r="AC311" t="s">
        <v>930</v>
      </c>
      <c r="AD311" t="s">
        <v>931</v>
      </c>
      <c r="AE311" t="s">
        <v>3925</v>
      </c>
      <c r="AF311" t="s">
        <v>3926</v>
      </c>
      <c r="AG311" t="s">
        <v>3947</v>
      </c>
      <c r="AH311" t="s">
        <v>3957</v>
      </c>
    </row>
    <row r="312" spans="1:34">
      <c r="A312" s="40" t="str">
        <f>IF(C312="","",VLOOKUP('OPĆI DIO'!$C$1,'OPĆI DIO'!$N$4:$W$137,10,FALSE))</f>
        <v/>
      </c>
      <c r="B312" s="40" t="str">
        <f>IF(C312="","",VLOOKUP('OPĆI DIO'!$C$1,'OPĆI DIO'!$N$4:$W$137,9,FALSE))</f>
        <v/>
      </c>
      <c r="C312" s="45"/>
      <c r="D312" s="40" t="str">
        <f t="shared" si="47"/>
        <v/>
      </c>
      <c r="E312" s="45"/>
      <c r="F312" s="40" t="str">
        <f t="shared" si="48"/>
        <v/>
      </c>
      <c r="G312" s="77"/>
      <c r="H312" s="40" t="str">
        <f t="shared" si="49"/>
        <v/>
      </c>
      <c r="I312" s="40" t="str">
        <f t="shared" si="50"/>
        <v/>
      </c>
      <c r="J312" s="76"/>
      <c r="K312" s="76"/>
      <c r="L312" s="76"/>
      <c r="M312" s="44"/>
      <c r="N312" t="str">
        <f>IF(C312="","",'OPĆI DIO'!$C$1)</f>
        <v/>
      </c>
      <c r="O312" t="str">
        <f t="shared" si="51"/>
        <v/>
      </c>
      <c r="P312" t="str">
        <f t="shared" si="52"/>
        <v/>
      </c>
      <c r="Q312" t="str">
        <f t="shared" si="53"/>
        <v/>
      </c>
      <c r="R312" t="str">
        <f t="shared" si="54"/>
        <v/>
      </c>
      <c r="S312" t="str">
        <f t="shared" si="55"/>
        <v/>
      </c>
      <c r="AC312" t="s">
        <v>932</v>
      </c>
      <c r="AD312" t="s">
        <v>933</v>
      </c>
      <c r="AE312" t="s">
        <v>3925</v>
      </c>
      <c r="AF312" t="s">
        <v>3926</v>
      </c>
      <c r="AG312" t="s">
        <v>3947</v>
      </c>
      <c r="AH312" t="s">
        <v>3957</v>
      </c>
    </row>
    <row r="313" spans="1:34">
      <c r="A313" s="40" t="str">
        <f>IF(C313="","",VLOOKUP('OPĆI DIO'!$C$1,'OPĆI DIO'!$N$4:$W$137,10,FALSE))</f>
        <v/>
      </c>
      <c r="B313" s="40" t="str">
        <f>IF(C313="","",VLOOKUP('OPĆI DIO'!$C$1,'OPĆI DIO'!$N$4:$W$137,9,FALSE))</f>
        <v/>
      </c>
      <c r="C313" s="45"/>
      <c r="D313" s="40" t="str">
        <f t="shared" si="47"/>
        <v/>
      </c>
      <c r="E313" s="45"/>
      <c r="F313" s="40" t="str">
        <f t="shared" si="48"/>
        <v/>
      </c>
      <c r="G313" s="77"/>
      <c r="H313" s="40" t="str">
        <f t="shared" si="49"/>
        <v/>
      </c>
      <c r="I313" s="40" t="str">
        <f t="shared" si="50"/>
        <v/>
      </c>
      <c r="J313" s="76"/>
      <c r="K313" s="76"/>
      <c r="L313" s="76"/>
      <c r="M313" s="44"/>
      <c r="N313" t="str">
        <f>IF(C313="","",'OPĆI DIO'!$C$1)</f>
        <v/>
      </c>
      <c r="O313" t="str">
        <f t="shared" si="51"/>
        <v/>
      </c>
      <c r="P313" t="str">
        <f t="shared" si="52"/>
        <v/>
      </c>
      <c r="Q313" t="str">
        <f t="shared" si="53"/>
        <v/>
      </c>
      <c r="R313" t="str">
        <f t="shared" si="54"/>
        <v/>
      </c>
      <c r="S313" t="str">
        <f t="shared" si="55"/>
        <v/>
      </c>
      <c r="AC313" t="s">
        <v>934</v>
      </c>
      <c r="AD313" t="s">
        <v>935</v>
      </c>
      <c r="AE313" t="s">
        <v>3925</v>
      </c>
      <c r="AF313" t="s">
        <v>3926</v>
      </c>
      <c r="AG313" t="s">
        <v>3947</v>
      </c>
      <c r="AH313" t="s">
        <v>3957</v>
      </c>
    </row>
    <row r="314" spans="1:34">
      <c r="A314" s="40" t="str">
        <f>IF(C314="","",VLOOKUP('OPĆI DIO'!$C$1,'OPĆI DIO'!$N$4:$W$137,10,FALSE))</f>
        <v/>
      </c>
      <c r="B314" s="40" t="str">
        <f>IF(C314="","",VLOOKUP('OPĆI DIO'!$C$1,'OPĆI DIO'!$N$4:$W$137,9,FALSE))</f>
        <v/>
      </c>
      <c r="C314" s="45"/>
      <c r="D314" s="40" t="str">
        <f t="shared" si="47"/>
        <v/>
      </c>
      <c r="E314" s="45"/>
      <c r="F314" s="40" t="str">
        <f t="shared" si="48"/>
        <v/>
      </c>
      <c r="G314" s="77"/>
      <c r="H314" s="40" t="str">
        <f t="shared" si="49"/>
        <v/>
      </c>
      <c r="I314" s="40" t="str">
        <f t="shared" si="50"/>
        <v/>
      </c>
      <c r="J314" s="76"/>
      <c r="K314" s="76"/>
      <c r="L314" s="76"/>
      <c r="M314" s="44"/>
      <c r="N314" t="str">
        <f>IF(C314="","",'OPĆI DIO'!$C$1)</f>
        <v/>
      </c>
      <c r="O314" t="str">
        <f t="shared" si="51"/>
        <v/>
      </c>
      <c r="P314" t="str">
        <f t="shared" si="52"/>
        <v/>
      </c>
      <c r="Q314" t="str">
        <f t="shared" si="53"/>
        <v/>
      </c>
      <c r="R314" t="str">
        <f t="shared" si="54"/>
        <v/>
      </c>
      <c r="S314" t="str">
        <f t="shared" si="55"/>
        <v/>
      </c>
      <c r="AC314" t="s">
        <v>936</v>
      </c>
      <c r="AD314" t="s">
        <v>937</v>
      </c>
      <c r="AE314" t="s">
        <v>3925</v>
      </c>
      <c r="AF314" t="s">
        <v>3926</v>
      </c>
      <c r="AG314" t="s">
        <v>3947</v>
      </c>
      <c r="AH314" t="s">
        <v>3957</v>
      </c>
    </row>
    <row r="315" spans="1:34">
      <c r="A315" s="40" t="str">
        <f>IF(C315="","",VLOOKUP('OPĆI DIO'!$C$1,'OPĆI DIO'!$N$4:$W$137,10,FALSE))</f>
        <v/>
      </c>
      <c r="B315" s="40" t="str">
        <f>IF(C315="","",VLOOKUP('OPĆI DIO'!$C$1,'OPĆI DIO'!$N$4:$W$137,9,FALSE))</f>
        <v/>
      </c>
      <c r="C315" s="45"/>
      <c r="D315" s="40" t="str">
        <f t="shared" si="47"/>
        <v/>
      </c>
      <c r="E315" s="45"/>
      <c r="F315" s="40" t="str">
        <f t="shared" si="48"/>
        <v/>
      </c>
      <c r="G315" s="77"/>
      <c r="H315" s="40" t="str">
        <f t="shared" si="49"/>
        <v/>
      </c>
      <c r="I315" s="40" t="str">
        <f t="shared" si="50"/>
        <v/>
      </c>
      <c r="J315" s="76"/>
      <c r="K315" s="76"/>
      <c r="L315" s="76"/>
      <c r="M315" s="44"/>
      <c r="N315" t="str">
        <f>IF(C315="","",'OPĆI DIO'!$C$1)</f>
        <v/>
      </c>
      <c r="O315" t="str">
        <f t="shared" si="51"/>
        <v/>
      </c>
      <c r="P315" t="str">
        <f t="shared" si="52"/>
        <v/>
      </c>
      <c r="Q315" t="str">
        <f t="shared" si="53"/>
        <v/>
      </c>
      <c r="R315" t="str">
        <f t="shared" si="54"/>
        <v/>
      </c>
      <c r="S315" t="str">
        <f t="shared" si="55"/>
        <v/>
      </c>
      <c r="AC315" t="s">
        <v>938</v>
      </c>
      <c r="AD315" t="s">
        <v>939</v>
      </c>
      <c r="AE315" t="s">
        <v>3925</v>
      </c>
      <c r="AF315" t="s">
        <v>3926</v>
      </c>
      <c r="AG315" t="s">
        <v>3947</v>
      </c>
      <c r="AH315" t="s">
        <v>3959</v>
      </c>
    </row>
    <row r="316" spans="1:34">
      <c r="A316" s="40" t="str">
        <f>IF(C316="","",VLOOKUP('OPĆI DIO'!$C$1,'OPĆI DIO'!$N$4:$W$137,10,FALSE))</f>
        <v/>
      </c>
      <c r="B316" s="40" t="str">
        <f>IF(C316="","",VLOOKUP('OPĆI DIO'!$C$1,'OPĆI DIO'!$N$4:$W$137,9,FALSE))</f>
        <v/>
      </c>
      <c r="C316" s="45"/>
      <c r="D316" s="40" t="str">
        <f t="shared" si="47"/>
        <v/>
      </c>
      <c r="E316" s="45"/>
      <c r="F316" s="40" t="str">
        <f t="shared" si="48"/>
        <v/>
      </c>
      <c r="G316" s="77"/>
      <c r="H316" s="40" t="str">
        <f t="shared" si="49"/>
        <v/>
      </c>
      <c r="I316" s="40" t="str">
        <f t="shared" si="50"/>
        <v/>
      </c>
      <c r="J316" s="76"/>
      <c r="K316" s="76"/>
      <c r="L316" s="76"/>
      <c r="M316" s="44"/>
      <c r="N316" t="str">
        <f>IF(C316="","",'OPĆI DIO'!$C$1)</f>
        <v/>
      </c>
      <c r="O316" t="str">
        <f t="shared" si="51"/>
        <v/>
      </c>
      <c r="P316" t="str">
        <f t="shared" si="52"/>
        <v/>
      </c>
      <c r="Q316" t="str">
        <f t="shared" si="53"/>
        <v/>
      </c>
      <c r="R316" t="str">
        <f t="shared" si="54"/>
        <v/>
      </c>
      <c r="S316" t="str">
        <f t="shared" si="55"/>
        <v/>
      </c>
      <c r="AC316" t="s">
        <v>940</v>
      </c>
      <c r="AD316" t="s">
        <v>941</v>
      </c>
      <c r="AE316" t="s">
        <v>3925</v>
      </c>
      <c r="AF316" t="s">
        <v>3926</v>
      </c>
      <c r="AG316" t="s">
        <v>3947</v>
      </c>
      <c r="AH316" t="s">
        <v>3959</v>
      </c>
    </row>
    <row r="317" spans="1:34">
      <c r="A317" s="40" t="str">
        <f>IF(C317="","",VLOOKUP('OPĆI DIO'!$C$1,'OPĆI DIO'!$N$4:$W$137,10,FALSE))</f>
        <v/>
      </c>
      <c r="B317" s="40" t="str">
        <f>IF(C317="","",VLOOKUP('OPĆI DIO'!$C$1,'OPĆI DIO'!$N$4:$W$137,9,FALSE))</f>
        <v/>
      </c>
      <c r="C317" s="45"/>
      <c r="D317" s="40" t="str">
        <f t="shared" si="47"/>
        <v/>
      </c>
      <c r="E317" s="45"/>
      <c r="F317" s="40" t="str">
        <f t="shared" si="48"/>
        <v/>
      </c>
      <c r="G317" s="77"/>
      <c r="H317" s="40" t="str">
        <f t="shared" si="49"/>
        <v/>
      </c>
      <c r="I317" s="40" t="str">
        <f t="shared" si="50"/>
        <v/>
      </c>
      <c r="J317" s="76"/>
      <c r="K317" s="76"/>
      <c r="L317" s="76"/>
      <c r="M317" s="44"/>
      <c r="N317" t="str">
        <f>IF(C317="","",'OPĆI DIO'!$C$1)</f>
        <v/>
      </c>
      <c r="O317" t="str">
        <f t="shared" si="51"/>
        <v/>
      </c>
      <c r="P317" t="str">
        <f t="shared" si="52"/>
        <v/>
      </c>
      <c r="Q317" t="str">
        <f t="shared" si="53"/>
        <v/>
      </c>
      <c r="R317" t="str">
        <f t="shared" si="54"/>
        <v/>
      </c>
      <c r="S317" t="str">
        <f t="shared" si="55"/>
        <v/>
      </c>
      <c r="AC317" t="s">
        <v>942</v>
      </c>
      <c r="AD317" t="s">
        <v>943</v>
      </c>
      <c r="AE317" t="s">
        <v>3925</v>
      </c>
      <c r="AF317" t="s">
        <v>3926</v>
      </c>
      <c r="AG317" t="s">
        <v>3949</v>
      </c>
      <c r="AH317" t="s">
        <v>3950</v>
      </c>
    </row>
    <row r="318" spans="1:34">
      <c r="A318" s="40" t="str">
        <f>IF(C318="","",VLOOKUP('OPĆI DIO'!$C$1,'OPĆI DIO'!$N$4:$W$137,10,FALSE))</f>
        <v/>
      </c>
      <c r="B318" s="40" t="str">
        <f>IF(C318="","",VLOOKUP('OPĆI DIO'!$C$1,'OPĆI DIO'!$N$4:$W$137,9,FALSE))</f>
        <v/>
      </c>
      <c r="C318" s="45"/>
      <c r="D318" s="40" t="str">
        <f t="shared" si="47"/>
        <v/>
      </c>
      <c r="E318" s="45"/>
      <c r="F318" s="40" t="str">
        <f t="shared" si="48"/>
        <v/>
      </c>
      <c r="G318" s="77"/>
      <c r="H318" s="40" t="str">
        <f t="shared" si="49"/>
        <v/>
      </c>
      <c r="I318" s="40" t="str">
        <f t="shared" si="50"/>
        <v/>
      </c>
      <c r="J318" s="76"/>
      <c r="K318" s="76"/>
      <c r="L318" s="76"/>
      <c r="M318" s="44"/>
      <c r="N318" t="str">
        <f>IF(C318="","",'OPĆI DIO'!$C$1)</f>
        <v/>
      </c>
      <c r="O318" t="str">
        <f t="shared" si="51"/>
        <v/>
      </c>
      <c r="P318" t="str">
        <f t="shared" si="52"/>
        <v/>
      </c>
      <c r="Q318" t="str">
        <f t="shared" si="53"/>
        <v/>
      </c>
      <c r="R318" t="str">
        <f t="shared" si="54"/>
        <v/>
      </c>
      <c r="S318" t="str">
        <f t="shared" si="55"/>
        <v/>
      </c>
      <c r="AC318" t="s">
        <v>944</v>
      </c>
      <c r="AD318" t="s">
        <v>945</v>
      </c>
      <c r="AE318" t="s">
        <v>3941</v>
      </c>
      <c r="AF318" t="s">
        <v>3942</v>
      </c>
      <c r="AG318" t="s">
        <v>3949</v>
      </c>
      <c r="AH318" t="s">
        <v>3950</v>
      </c>
    </row>
    <row r="319" spans="1:34">
      <c r="A319" s="40" t="str">
        <f>IF(C319="","",VLOOKUP('OPĆI DIO'!$C$1,'OPĆI DIO'!$N$4:$W$137,10,FALSE))</f>
        <v/>
      </c>
      <c r="B319" s="40" t="str">
        <f>IF(C319="","",VLOOKUP('OPĆI DIO'!$C$1,'OPĆI DIO'!$N$4:$W$137,9,FALSE))</f>
        <v/>
      </c>
      <c r="C319" s="45"/>
      <c r="D319" s="40" t="str">
        <f t="shared" si="47"/>
        <v/>
      </c>
      <c r="E319" s="45"/>
      <c r="F319" s="40" t="str">
        <f t="shared" si="48"/>
        <v/>
      </c>
      <c r="G319" s="77"/>
      <c r="H319" s="40" t="str">
        <f t="shared" si="49"/>
        <v/>
      </c>
      <c r="I319" s="40" t="str">
        <f t="shared" si="50"/>
        <v/>
      </c>
      <c r="J319" s="76"/>
      <c r="K319" s="76"/>
      <c r="L319" s="76"/>
      <c r="M319" s="44"/>
      <c r="N319" t="str">
        <f>IF(C319="","",'OPĆI DIO'!$C$1)</f>
        <v/>
      </c>
      <c r="O319" t="str">
        <f t="shared" si="51"/>
        <v/>
      </c>
      <c r="P319" t="str">
        <f t="shared" si="52"/>
        <v/>
      </c>
      <c r="Q319" t="str">
        <f t="shared" si="53"/>
        <v/>
      </c>
      <c r="R319" t="str">
        <f t="shared" si="54"/>
        <v/>
      </c>
      <c r="S319" t="str">
        <f t="shared" si="55"/>
        <v/>
      </c>
      <c r="AC319" t="s">
        <v>944</v>
      </c>
      <c r="AD319" t="s">
        <v>945</v>
      </c>
      <c r="AE319" t="s">
        <v>3925</v>
      </c>
      <c r="AF319" t="s">
        <v>3926</v>
      </c>
      <c r="AG319" t="s">
        <v>3949</v>
      </c>
      <c r="AH319" t="s">
        <v>3950</v>
      </c>
    </row>
    <row r="320" spans="1:34">
      <c r="A320" s="40" t="str">
        <f>IF(C320="","",VLOOKUP('OPĆI DIO'!$C$1,'OPĆI DIO'!$N$4:$W$137,10,FALSE))</f>
        <v/>
      </c>
      <c r="B320" s="40" t="str">
        <f>IF(C320="","",VLOOKUP('OPĆI DIO'!$C$1,'OPĆI DIO'!$N$4:$W$137,9,FALSE))</f>
        <v/>
      </c>
      <c r="C320" s="45"/>
      <c r="D320" s="40" t="str">
        <f t="shared" si="47"/>
        <v/>
      </c>
      <c r="E320" s="45"/>
      <c r="F320" s="40" t="str">
        <f t="shared" si="48"/>
        <v/>
      </c>
      <c r="G320" s="77"/>
      <c r="H320" s="40" t="str">
        <f t="shared" si="49"/>
        <v/>
      </c>
      <c r="I320" s="40" t="str">
        <f t="shared" si="50"/>
        <v/>
      </c>
      <c r="J320" s="76"/>
      <c r="K320" s="76"/>
      <c r="L320" s="76"/>
      <c r="M320" s="44"/>
      <c r="N320" t="str">
        <f>IF(C320="","",'OPĆI DIO'!$C$1)</f>
        <v/>
      </c>
      <c r="O320" t="str">
        <f t="shared" si="51"/>
        <v/>
      </c>
      <c r="P320" t="str">
        <f t="shared" si="52"/>
        <v/>
      </c>
      <c r="Q320" t="str">
        <f t="shared" si="53"/>
        <v/>
      </c>
      <c r="R320" t="str">
        <f t="shared" si="54"/>
        <v/>
      </c>
      <c r="S320" t="str">
        <f t="shared" si="55"/>
        <v/>
      </c>
      <c r="AC320" t="s">
        <v>946</v>
      </c>
      <c r="AD320" t="s">
        <v>947</v>
      </c>
      <c r="AE320" t="s">
        <v>3925</v>
      </c>
      <c r="AF320" t="s">
        <v>3926</v>
      </c>
      <c r="AG320" t="s">
        <v>3949</v>
      </c>
      <c r="AH320" t="s">
        <v>3950</v>
      </c>
    </row>
    <row r="321" spans="1:34">
      <c r="A321" s="40" t="str">
        <f>IF(C321="","",VLOOKUP('OPĆI DIO'!$C$1,'OPĆI DIO'!$N$4:$W$137,10,FALSE))</f>
        <v/>
      </c>
      <c r="B321" s="40" t="str">
        <f>IF(C321="","",VLOOKUP('OPĆI DIO'!$C$1,'OPĆI DIO'!$N$4:$W$137,9,FALSE))</f>
        <v/>
      </c>
      <c r="C321" s="45"/>
      <c r="D321" s="40" t="str">
        <f t="shared" si="47"/>
        <v/>
      </c>
      <c r="E321" s="45"/>
      <c r="F321" s="40" t="str">
        <f t="shared" si="48"/>
        <v/>
      </c>
      <c r="G321" s="77"/>
      <c r="H321" s="40" t="str">
        <f t="shared" si="49"/>
        <v/>
      </c>
      <c r="I321" s="40" t="str">
        <f t="shared" si="50"/>
        <v/>
      </c>
      <c r="J321" s="76"/>
      <c r="K321" s="76"/>
      <c r="L321" s="76"/>
      <c r="M321" s="44"/>
      <c r="N321" t="str">
        <f>IF(C321="","",'OPĆI DIO'!$C$1)</f>
        <v/>
      </c>
      <c r="O321" t="str">
        <f t="shared" si="51"/>
        <v/>
      </c>
      <c r="P321" t="str">
        <f t="shared" si="52"/>
        <v/>
      </c>
      <c r="Q321" t="str">
        <f t="shared" si="53"/>
        <v/>
      </c>
      <c r="R321" t="str">
        <f t="shared" si="54"/>
        <v/>
      </c>
      <c r="S321" t="str">
        <f t="shared" si="55"/>
        <v/>
      </c>
      <c r="AC321" t="s">
        <v>948</v>
      </c>
      <c r="AD321" t="s">
        <v>949</v>
      </c>
      <c r="AE321" t="s">
        <v>3925</v>
      </c>
      <c r="AF321" t="s">
        <v>3926</v>
      </c>
      <c r="AG321" t="s">
        <v>3949</v>
      </c>
      <c r="AH321" t="s">
        <v>3950</v>
      </c>
    </row>
    <row r="322" spans="1:34">
      <c r="A322" s="40" t="str">
        <f>IF(C322="","",VLOOKUP('OPĆI DIO'!$C$1,'OPĆI DIO'!$N$4:$W$137,10,FALSE))</f>
        <v/>
      </c>
      <c r="B322" s="40" t="str">
        <f>IF(C322="","",VLOOKUP('OPĆI DIO'!$C$1,'OPĆI DIO'!$N$4:$W$137,9,FALSE))</f>
        <v/>
      </c>
      <c r="C322" s="45"/>
      <c r="D322" s="40" t="str">
        <f t="shared" si="47"/>
        <v/>
      </c>
      <c r="E322" s="45"/>
      <c r="F322" s="40" t="str">
        <f t="shared" si="48"/>
        <v/>
      </c>
      <c r="G322" s="77"/>
      <c r="H322" s="40" t="str">
        <f t="shared" si="49"/>
        <v/>
      </c>
      <c r="I322" s="40" t="str">
        <f t="shared" si="50"/>
        <v/>
      </c>
      <c r="J322" s="76"/>
      <c r="K322" s="76"/>
      <c r="L322" s="76"/>
      <c r="M322" s="44"/>
      <c r="N322" t="str">
        <f>IF(C322="","",'OPĆI DIO'!$C$1)</f>
        <v/>
      </c>
      <c r="O322" t="str">
        <f t="shared" si="51"/>
        <v/>
      </c>
      <c r="P322" t="str">
        <f t="shared" si="52"/>
        <v/>
      </c>
      <c r="Q322" t="str">
        <f t="shared" si="53"/>
        <v/>
      </c>
      <c r="R322" t="str">
        <f t="shared" si="54"/>
        <v/>
      </c>
      <c r="S322" t="str">
        <f t="shared" si="55"/>
        <v/>
      </c>
      <c r="AC322" t="s">
        <v>1516</v>
      </c>
      <c r="AD322" t="s">
        <v>1517</v>
      </c>
      <c r="AE322" t="s">
        <v>3925</v>
      </c>
      <c r="AF322" t="s">
        <v>3926</v>
      </c>
      <c r="AG322" t="s">
        <v>3949</v>
      </c>
      <c r="AH322" t="s">
        <v>3950</v>
      </c>
    </row>
    <row r="323" spans="1:34">
      <c r="A323" s="40" t="str">
        <f>IF(C323="","",VLOOKUP('OPĆI DIO'!$C$1,'OPĆI DIO'!$N$4:$W$137,10,FALSE))</f>
        <v/>
      </c>
      <c r="B323" s="40" t="str">
        <f>IF(C323="","",VLOOKUP('OPĆI DIO'!$C$1,'OPĆI DIO'!$N$4:$W$137,9,FALSE))</f>
        <v/>
      </c>
      <c r="C323" s="45"/>
      <c r="D323" s="40" t="str">
        <f t="shared" ref="D323:D386" si="56">IFERROR(VLOOKUP(C323,$T$6:$U$24,2,FALSE),"")</f>
        <v/>
      </c>
      <c r="E323" s="45"/>
      <c r="F323" s="40" t="str">
        <f t="shared" si="48"/>
        <v/>
      </c>
      <c r="G323" s="77"/>
      <c r="H323" s="40" t="str">
        <f t="shared" si="49"/>
        <v/>
      </c>
      <c r="I323" s="40" t="str">
        <f t="shared" si="50"/>
        <v/>
      </c>
      <c r="J323" s="76"/>
      <c r="K323" s="76"/>
      <c r="L323" s="76"/>
      <c r="M323" s="44"/>
      <c r="N323" t="str">
        <f>IF(C323="","",'OPĆI DIO'!$C$1)</f>
        <v/>
      </c>
      <c r="O323" t="str">
        <f t="shared" si="51"/>
        <v/>
      </c>
      <c r="P323" t="str">
        <f t="shared" si="52"/>
        <v/>
      </c>
      <c r="Q323" t="str">
        <f t="shared" si="53"/>
        <v/>
      </c>
      <c r="R323" t="str">
        <f t="shared" si="54"/>
        <v/>
      </c>
      <c r="S323" t="str">
        <f t="shared" si="55"/>
        <v/>
      </c>
      <c r="AC323" t="s">
        <v>1518</v>
      </c>
      <c r="AD323" t="s">
        <v>1519</v>
      </c>
      <c r="AE323" t="s">
        <v>3925</v>
      </c>
      <c r="AF323" t="s">
        <v>3926</v>
      </c>
      <c r="AG323" t="s">
        <v>3949</v>
      </c>
      <c r="AH323" t="s">
        <v>3950</v>
      </c>
    </row>
    <row r="324" spans="1:34">
      <c r="A324" s="40" t="str">
        <f>IF(C324="","",VLOOKUP('OPĆI DIO'!$C$1,'OPĆI DIO'!$N$4:$W$137,10,FALSE))</f>
        <v/>
      </c>
      <c r="B324" s="40" t="str">
        <f>IF(C324="","",VLOOKUP('OPĆI DIO'!$C$1,'OPĆI DIO'!$N$4:$W$137,9,FALSE))</f>
        <v/>
      </c>
      <c r="C324" s="45"/>
      <c r="D324" s="40" t="str">
        <f t="shared" si="56"/>
        <v/>
      </c>
      <c r="E324" s="45"/>
      <c r="F324" s="40" t="str">
        <f t="shared" ref="F324:F387" si="57">IFERROR(VLOOKUP(E324,$W$5:$Y$129,2,FALSE),"")</f>
        <v/>
      </c>
      <c r="G324" s="77"/>
      <c r="H324" s="40" t="str">
        <f t="shared" ref="H324:H387" si="58">IFERROR(VLOOKUP(G324,$AC$6:$AD$344,2,FALSE),"")</f>
        <v/>
      </c>
      <c r="I324" s="40" t="str">
        <f t="shared" ref="I324:I387" si="59">IFERROR(VLOOKUP(G324,$AC$6:$AG$344,3,FALSE),"")</f>
        <v/>
      </c>
      <c r="J324" s="76"/>
      <c r="K324" s="76"/>
      <c r="L324" s="76"/>
      <c r="M324" s="44"/>
      <c r="N324" t="str">
        <f>IF(C324="","",'OPĆI DIO'!$C$1)</f>
        <v/>
      </c>
      <c r="O324" t="str">
        <f t="shared" ref="O324:O387" si="60">LEFT(E324,3)</f>
        <v/>
      </c>
      <c r="P324" t="str">
        <f t="shared" ref="P324:P387" si="61">LEFT(E324,2)</f>
        <v/>
      </c>
      <c r="Q324" t="str">
        <f t="shared" ref="Q324:Q387" si="62">LEFT(C324,3)</f>
        <v/>
      </c>
      <c r="R324" t="str">
        <f t="shared" ref="R324:R387" si="63">MID(I324,2,2)</f>
        <v/>
      </c>
      <c r="S324" t="str">
        <f t="shared" ref="S324:S387" si="64">LEFT(E324,1)</f>
        <v/>
      </c>
      <c r="AC324" t="s">
        <v>1520</v>
      </c>
      <c r="AD324" t="s">
        <v>1521</v>
      </c>
      <c r="AE324" t="s">
        <v>3925</v>
      </c>
      <c r="AF324" t="s">
        <v>3926</v>
      </c>
      <c r="AG324" t="s">
        <v>3949</v>
      </c>
      <c r="AH324" t="s">
        <v>3950</v>
      </c>
    </row>
    <row r="325" spans="1:34">
      <c r="A325" s="40" t="str">
        <f>IF(C325="","",VLOOKUP('OPĆI DIO'!$C$1,'OPĆI DIO'!$N$4:$W$137,10,FALSE))</f>
        <v/>
      </c>
      <c r="B325" s="40" t="str">
        <f>IF(C325="","",VLOOKUP('OPĆI DIO'!$C$1,'OPĆI DIO'!$N$4:$W$137,9,FALSE))</f>
        <v/>
      </c>
      <c r="C325" s="45"/>
      <c r="D325" s="40" t="str">
        <f t="shared" si="56"/>
        <v/>
      </c>
      <c r="E325" s="45"/>
      <c r="F325" s="40" t="str">
        <f t="shared" si="57"/>
        <v/>
      </c>
      <c r="G325" s="77"/>
      <c r="H325" s="40" t="str">
        <f t="shared" si="58"/>
        <v/>
      </c>
      <c r="I325" s="40" t="str">
        <f t="shared" si="59"/>
        <v/>
      </c>
      <c r="J325" s="76"/>
      <c r="K325" s="76"/>
      <c r="L325" s="76"/>
      <c r="M325" s="44"/>
      <c r="N325" t="str">
        <f>IF(C325="","",'OPĆI DIO'!$C$1)</f>
        <v/>
      </c>
      <c r="O325" t="str">
        <f t="shared" si="60"/>
        <v/>
      </c>
      <c r="P325" t="str">
        <f t="shared" si="61"/>
        <v/>
      </c>
      <c r="Q325" t="str">
        <f t="shared" si="62"/>
        <v/>
      </c>
      <c r="R325" t="str">
        <f t="shared" si="63"/>
        <v/>
      </c>
      <c r="S325" t="str">
        <f t="shared" si="64"/>
        <v/>
      </c>
      <c r="AC325" t="s">
        <v>2318</v>
      </c>
      <c r="AD325" t="s">
        <v>2319</v>
      </c>
      <c r="AE325" t="s">
        <v>3925</v>
      </c>
      <c r="AF325" t="s">
        <v>3926</v>
      </c>
      <c r="AG325" t="s">
        <v>3949</v>
      </c>
      <c r="AH325" t="s">
        <v>3950</v>
      </c>
    </row>
    <row r="326" spans="1:34">
      <c r="A326" s="40" t="str">
        <f>IF(C326="","",VLOOKUP('OPĆI DIO'!$C$1,'OPĆI DIO'!$N$4:$W$137,10,FALSE))</f>
        <v/>
      </c>
      <c r="B326" s="40" t="str">
        <f>IF(C326="","",VLOOKUP('OPĆI DIO'!$C$1,'OPĆI DIO'!$N$4:$W$137,9,FALSE))</f>
        <v/>
      </c>
      <c r="C326" s="45"/>
      <c r="D326" s="40" t="str">
        <f t="shared" si="56"/>
        <v/>
      </c>
      <c r="E326" s="45"/>
      <c r="F326" s="40" t="str">
        <f t="shared" si="57"/>
        <v/>
      </c>
      <c r="G326" s="77"/>
      <c r="H326" s="40" t="str">
        <f t="shared" si="58"/>
        <v/>
      </c>
      <c r="I326" s="40" t="str">
        <f t="shared" si="59"/>
        <v/>
      </c>
      <c r="J326" s="76"/>
      <c r="K326" s="76"/>
      <c r="L326" s="76"/>
      <c r="M326" s="44"/>
      <c r="N326" t="str">
        <f>IF(C326="","",'OPĆI DIO'!$C$1)</f>
        <v/>
      </c>
      <c r="O326" t="str">
        <f t="shared" si="60"/>
        <v/>
      </c>
      <c r="P326" t="str">
        <f t="shared" si="61"/>
        <v/>
      </c>
      <c r="Q326" t="str">
        <f t="shared" si="62"/>
        <v/>
      </c>
      <c r="R326" t="str">
        <f t="shared" si="63"/>
        <v/>
      </c>
      <c r="S326" t="str">
        <f t="shared" si="64"/>
        <v/>
      </c>
      <c r="AC326" t="s">
        <v>4103</v>
      </c>
      <c r="AD326" t="s">
        <v>4057</v>
      </c>
      <c r="AE326" t="s">
        <v>3925</v>
      </c>
      <c r="AF326" t="s">
        <v>3926</v>
      </c>
      <c r="AG326" t="s">
        <v>3949</v>
      </c>
      <c r="AH326" t="s">
        <v>3950</v>
      </c>
    </row>
    <row r="327" spans="1:34">
      <c r="A327" s="40" t="str">
        <f>IF(C327="","",VLOOKUP('OPĆI DIO'!$C$1,'OPĆI DIO'!$N$4:$W$137,10,FALSE))</f>
        <v/>
      </c>
      <c r="B327" s="40" t="str">
        <f>IF(C327="","",VLOOKUP('OPĆI DIO'!$C$1,'OPĆI DIO'!$N$4:$W$137,9,FALSE))</f>
        <v/>
      </c>
      <c r="C327" s="45"/>
      <c r="D327" s="40" t="str">
        <f t="shared" si="56"/>
        <v/>
      </c>
      <c r="E327" s="45"/>
      <c r="F327" s="40" t="str">
        <f t="shared" si="57"/>
        <v/>
      </c>
      <c r="G327" s="77"/>
      <c r="H327" s="40" t="str">
        <f t="shared" si="58"/>
        <v/>
      </c>
      <c r="I327" s="40" t="str">
        <f t="shared" si="59"/>
        <v/>
      </c>
      <c r="J327" s="76"/>
      <c r="K327" s="76"/>
      <c r="L327" s="76"/>
      <c r="M327" s="44"/>
      <c r="N327" t="str">
        <f>IF(C327="","",'OPĆI DIO'!$C$1)</f>
        <v/>
      </c>
      <c r="O327" t="str">
        <f t="shared" si="60"/>
        <v/>
      </c>
      <c r="P327" t="str">
        <f t="shared" si="61"/>
        <v/>
      </c>
      <c r="Q327" t="str">
        <f t="shared" si="62"/>
        <v/>
      </c>
      <c r="R327" t="str">
        <f t="shared" si="63"/>
        <v/>
      </c>
      <c r="S327" t="str">
        <f t="shared" si="64"/>
        <v/>
      </c>
      <c r="AC327" t="s">
        <v>950</v>
      </c>
      <c r="AD327" t="s">
        <v>677</v>
      </c>
      <c r="AE327" t="s">
        <v>3941</v>
      </c>
      <c r="AF327" t="s">
        <v>3942</v>
      </c>
      <c r="AG327" t="s">
        <v>3949</v>
      </c>
      <c r="AH327" t="s">
        <v>3950</v>
      </c>
    </row>
    <row r="328" spans="1:34">
      <c r="A328" s="40" t="str">
        <f>IF(C328="","",VLOOKUP('OPĆI DIO'!$C$1,'OPĆI DIO'!$N$4:$W$137,10,FALSE))</f>
        <v/>
      </c>
      <c r="B328" s="40" t="str">
        <f>IF(C328="","",VLOOKUP('OPĆI DIO'!$C$1,'OPĆI DIO'!$N$4:$W$137,9,FALSE))</f>
        <v/>
      </c>
      <c r="C328" s="45"/>
      <c r="D328" s="40" t="str">
        <f t="shared" si="56"/>
        <v/>
      </c>
      <c r="E328" s="45"/>
      <c r="F328" s="40" t="str">
        <f t="shared" si="57"/>
        <v/>
      </c>
      <c r="G328" s="77"/>
      <c r="H328" s="40" t="str">
        <f t="shared" si="58"/>
        <v/>
      </c>
      <c r="I328" s="40" t="str">
        <f t="shared" si="59"/>
        <v/>
      </c>
      <c r="J328" s="76"/>
      <c r="K328" s="76"/>
      <c r="L328" s="76"/>
      <c r="M328" s="44"/>
      <c r="N328" t="str">
        <f>IF(C328="","",'OPĆI DIO'!$C$1)</f>
        <v/>
      </c>
      <c r="O328" t="str">
        <f t="shared" si="60"/>
        <v/>
      </c>
      <c r="P328" t="str">
        <f t="shared" si="61"/>
        <v/>
      </c>
      <c r="Q328" t="str">
        <f t="shared" si="62"/>
        <v/>
      </c>
      <c r="R328" t="str">
        <f t="shared" si="63"/>
        <v/>
      </c>
      <c r="S328" t="str">
        <f t="shared" si="64"/>
        <v/>
      </c>
      <c r="AC328" t="s">
        <v>4104</v>
      </c>
      <c r="AD328" t="s">
        <v>4105</v>
      </c>
      <c r="AE328" t="s">
        <v>3941</v>
      </c>
      <c r="AF328" t="s">
        <v>3942</v>
      </c>
      <c r="AG328" t="s">
        <v>3949</v>
      </c>
      <c r="AH328" t="s">
        <v>3950</v>
      </c>
    </row>
    <row r="329" spans="1:34">
      <c r="A329" s="40" t="str">
        <f>IF(C329="","",VLOOKUP('OPĆI DIO'!$C$1,'OPĆI DIO'!$N$4:$W$137,10,FALSE))</f>
        <v/>
      </c>
      <c r="B329" s="40" t="str">
        <f>IF(C329="","",VLOOKUP('OPĆI DIO'!$C$1,'OPĆI DIO'!$N$4:$W$137,9,FALSE))</f>
        <v/>
      </c>
      <c r="C329" s="45"/>
      <c r="D329" s="40" t="str">
        <f t="shared" si="56"/>
        <v/>
      </c>
      <c r="E329" s="45"/>
      <c r="F329" s="40" t="str">
        <f t="shared" si="57"/>
        <v/>
      </c>
      <c r="G329" s="77"/>
      <c r="H329" s="40" t="str">
        <f t="shared" si="58"/>
        <v/>
      </c>
      <c r="I329" s="40" t="str">
        <f t="shared" si="59"/>
        <v/>
      </c>
      <c r="J329" s="76"/>
      <c r="K329" s="76"/>
      <c r="L329" s="76"/>
      <c r="M329" s="44"/>
      <c r="N329" t="str">
        <f>IF(C329="","",'OPĆI DIO'!$C$1)</f>
        <v/>
      </c>
      <c r="O329" t="str">
        <f t="shared" si="60"/>
        <v/>
      </c>
      <c r="P329" t="str">
        <f t="shared" si="61"/>
        <v/>
      </c>
      <c r="Q329" t="str">
        <f t="shared" si="62"/>
        <v/>
      </c>
      <c r="R329" t="str">
        <f t="shared" si="63"/>
        <v/>
      </c>
      <c r="S329" t="str">
        <f t="shared" si="64"/>
        <v/>
      </c>
      <c r="AC329" t="s">
        <v>4106</v>
      </c>
      <c r="AD329" t="s">
        <v>4107</v>
      </c>
      <c r="AE329" t="s">
        <v>3941</v>
      </c>
      <c r="AF329" t="s">
        <v>3942</v>
      </c>
      <c r="AG329" t="s">
        <v>3949</v>
      </c>
      <c r="AH329" t="s">
        <v>3950</v>
      </c>
    </row>
    <row r="330" spans="1:34">
      <c r="A330" s="40" t="str">
        <f>IF(C330="","",VLOOKUP('OPĆI DIO'!$C$1,'OPĆI DIO'!$N$4:$W$137,10,FALSE))</f>
        <v/>
      </c>
      <c r="B330" s="40" t="str">
        <f>IF(C330="","",VLOOKUP('OPĆI DIO'!$C$1,'OPĆI DIO'!$N$4:$W$137,9,FALSE))</f>
        <v/>
      </c>
      <c r="C330" s="45"/>
      <c r="D330" s="40" t="str">
        <f t="shared" si="56"/>
        <v/>
      </c>
      <c r="E330" s="45"/>
      <c r="F330" s="40" t="str">
        <f t="shared" si="57"/>
        <v/>
      </c>
      <c r="G330" s="77"/>
      <c r="H330" s="40" t="str">
        <f t="shared" si="58"/>
        <v/>
      </c>
      <c r="I330" s="40" t="str">
        <f t="shared" si="59"/>
        <v/>
      </c>
      <c r="J330" s="76"/>
      <c r="K330" s="76"/>
      <c r="L330" s="76"/>
      <c r="M330" s="44"/>
      <c r="N330" t="str">
        <f>IF(C330="","",'OPĆI DIO'!$C$1)</f>
        <v/>
      </c>
      <c r="O330" t="str">
        <f t="shared" si="60"/>
        <v/>
      </c>
      <c r="P330" t="str">
        <f t="shared" si="61"/>
        <v/>
      </c>
      <c r="Q330" t="str">
        <f t="shared" si="62"/>
        <v/>
      </c>
      <c r="R330" t="str">
        <f t="shared" si="63"/>
        <v/>
      </c>
      <c r="S330" t="str">
        <f t="shared" si="64"/>
        <v/>
      </c>
      <c r="AC330" t="s">
        <v>951</v>
      </c>
      <c r="AD330" t="s">
        <v>952</v>
      </c>
      <c r="AE330" t="s">
        <v>3941</v>
      </c>
      <c r="AF330" t="s">
        <v>3942</v>
      </c>
      <c r="AG330" t="s">
        <v>3949</v>
      </c>
      <c r="AH330" t="s">
        <v>3950</v>
      </c>
    </row>
    <row r="331" spans="1:34">
      <c r="A331" s="40" t="str">
        <f>IF(C331="","",VLOOKUP('OPĆI DIO'!$C$1,'OPĆI DIO'!$N$4:$W$137,10,FALSE))</f>
        <v/>
      </c>
      <c r="B331" s="40" t="str">
        <f>IF(C331="","",VLOOKUP('OPĆI DIO'!$C$1,'OPĆI DIO'!$N$4:$W$137,9,FALSE))</f>
        <v/>
      </c>
      <c r="C331" s="45"/>
      <c r="D331" s="40" t="str">
        <f t="shared" si="56"/>
        <v/>
      </c>
      <c r="E331" s="45"/>
      <c r="F331" s="40" t="str">
        <f t="shared" si="57"/>
        <v/>
      </c>
      <c r="G331" s="77"/>
      <c r="H331" s="40" t="str">
        <f t="shared" si="58"/>
        <v/>
      </c>
      <c r="I331" s="40" t="str">
        <f t="shared" si="59"/>
        <v/>
      </c>
      <c r="J331" s="76"/>
      <c r="K331" s="76"/>
      <c r="L331" s="76"/>
      <c r="M331" s="44"/>
      <c r="N331" t="str">
        <f>IF(C331="","",'OPĆI DIO'!$C$1)</f>
        <v/>
      </c>
      <c r="O331" t="str">
        <f t="shared" si="60"/>
        <v/>
      </c>
      <c r="P331" t="str">
        <f t="shared" si="61"/>
        <v/>
      </c>
      <c r="Q331" t="str">
        <f t="shared" si="62"/>
        <v/>
      </c>
      <c r="R331" t="str">
        <f t="shared" si="63"/>
        <v/>
      </c>
      <c r="S331" t="str">
        <f t="shared" si="64"/>
        <v/>
      </c>
      <c r="AC331" t="s">
        <v>1350</v>
      </c>
      <c r="AD331" t="s">
        <v>1351</v>
      </c>
      <c r="AE331" t="s">
        <v>3923</v>
      </c>
      <c r="AF331" t="s">
        <v>3924</v>
      </c>
      <c r="AG331" t="s">
        <v>3949</v>
      </c>
      <c r="AH331" t="s">
        <v>3950</v>
      </c>
    </row>
    <row r="332" spans="1:34">
      <c r="A332" s="40" t="str">
        <f>IF(C332="","",VLOOKUP('OPĆI DIO'!$C$1,'OPĆI DIO'!$N$4:$W$137,10,FALSE))</f>
        <v/>
      </c>
      <c r="B332" s="40" t="str">
        <f>IF(C332="","",VLOOKUP('OPĆI DIO'!$C$1,'OPĆI DIO'!$N$4:$W$137,9,FALSE))</f>
        <v/>
      </c>
      <c r="C332" s="45"/>
      <c r="D332" s="40" t="str">
        <f t="shared" si="56"/>
        <v/>
      </c>
      <c r="E332" s="45"/>
      <c r="F332" s="40" t="str">
        <f t="shared" si="57"/>
        <v/>
      </c>
      <c r="G332" s="77"/>
      <c r="H332" s="40" t="str">
        <f t="shared" si="58"/>
        <v/>
      </c>
      <c r="I332" s="40" t="str">
        <f t="shared" si="59"/>
        <v/>
      </c>
      <c r="J332" s="76"/>
      <c r="K332" s="76"/>
      <c r="L332" s="76"/>
      <c r="M332" s="44"/>
      <c r="N332" t="str">
        <f>IF(C332="","",'OPĆI DIO'!$C$1)</f>
        <v/>
      </c>
      <c r="O332" t="str">
        <f t="shared" si="60"/>
        <v/>
      </c>
      <c r="P332" t="str">
        <f t="shared" si="61"/>
        <v/>
      </c>
      <c r="Q332" t="str">
        <f t="shared" si="62"/>
        <v/>
      </c>
      <c r="R332" t="str">
        <f t="shared" si="63"/>
        <v/>
      </c>
      <c r="S332" t="str">
        <f t="shared" si="64"/>
        <v/>
      </c>
      <c r="AC332" t="s">
        <v>1382</v>
      </c>
      <c r="AD332" t="s">
        <v>1383</v>
      </c>
      <c r="AE332" t="s">
        <v>3923</v>
      </c>
      <c r="AF332" t="s">
        <v>3924</v>
      </c>
      <c r="AG332" t="s">
        <v>3949</v>
      </c>
      <c r="AH332" t="s">
        <v>3950</v>
      </c>
    </row>
    <row r="333" spans="1:34">
      <c r="A333" s="40" t="str">
        <f>IF(C333="","",VLOOKUP('OPĆI DIO'!$C$1,'OPĆI DIO'!$N$4:$W$137,10,FALSE))</f>
        <v/>
      </c>
      <c r="B333" s="40" t="str">
        <f>IF(C333="","",VLOOKUP('OPĆI DIO'!$C$1,'OPĆI DIO'!$N$4:$W$137,9,FALSE))</f>
        <v/>
      </c>
      <c r="C333" s="45"/>
      <c r="D333" s="40" t="str">
        <f t="shared" si="56"/>
        <v/>
      </c>
      <c r="E333" s="45"/>
      <c r="F333" s="40" t="str">
        <f t="shared" si="57"/>
        <v/>
      </c>
      <c r="G333" s="77"/>
      <c r="H333" s="40" t="str">
        <f t="shared" si="58"/>
        <v/>
      </c>
      <c r="I333" s="40" t="str">
        <f t="shared" si="59"/>
        <v/>
      </c>
      <c r="J333" s="76"/>
      <c r="K333" s="76"/>
      <c r="L333" s="76"/>
      <c r="M333" s="44"/>
      <c r="N333" t="str">
        <f>IF(C333="","",'OPĆI DIO'!$C$1)</f>
        <v/>
      </c>
      <c r="O333" t="str">
        <f t="shared" si="60"/>
        <v/>
      </c>
      <c r="P333" t="str">
        <f t="shared" si="61"/>
        <v/>
      </c>
      <c r="Q333" t="str">
        <f t="shared" si="62"/>
        <v/>
      </c>
      <c r="R333" t="str">
        <f t="shared" si="63"/>
        <v/>
      </c>
      <c r="S333" t="str">
        <f t="shared" si="64"/>
        <v/>
      </c>
      <c r="AC333" t="s">
        <v>2320</v>
      </c>
      <c r="AD333" t="s">
        <v>2321</v>
      </c>
      <c r="AE333" t="s">
        <v>3923</v>
      </c>
      <c r="AF333" t="s">
        <v>3924</v>
      </c>
      <c r="AG333" t="s">
        <v>3949</v>
      </c>
      <c r="AH333" t="s">
        <v>3950</v>
      </c>
    </row>
    <row r="334" spans="1:34">
      <c r="A334" s="40" t="str">
        <f>IF(C334="","",VLOOKUP('OPĆI DIO'!$C$1,'OPĆI DIO'!$N$4:$W$137,10,FALSE))</f>
        <v/>
      </c>
      <c r="B334" s="40" t="str">
        <f>IF(C334="","",VLOOKUP('OPĆI DIO'!$C$1,'OPĆI DIO'!$N$4:$W$137,9,FALSE))</f>
        <v/>
      </c>
      <c r="C334" s="45"/>
      <c r="D334" s="40" t="str">
        <f t="shared" si="56"/>
        <v/>
      </c>
      <c r="E334" s="45"/>
      <c r="F334" s="40" t="str">
        <f t="shared" si="57"/>
        <v/>
      </c>
      <c r="G334" s="77"/>
      <c r="H334" s="40" t="str">
        <f t="shared" si="58"/>
        <v/>
      </c>
      <c r="I334" s="40" t="str">
        <f t="shared" si="59"/>
        <v/>
      </c>
      <c r="J334" s="76"/>
      <c r="K334" s="76"/>
      <c r="L334" s="76"/>
      <c r="M334" s="44"/>
      <c r="N334" t="str">
        <f>IF(C334="","",'OPĆI DIO'!$C$1)</f>
        <v/>
      </c>
      <c r="O334" t="str">
        <f t="shared" si="60"/>
        <v/>
      </c>
      <c r="P334" t="str">
        <f t="shared" si="61"/>
        <v/>
      </c>
      <c r="Q334" t="str">
        <f t="shared" si="62"/>
        <v/>
      </c>
      <c r="R334" t="str">
        <f t="shared" si="63"/>
        <v/>
      </c>
      <c r="S334" t="str">
        <f t="shared" si="64"/>
        <v/>
      </c>
      <c r="AC334" t="s">
        <v>2322</v>
      </c>
      <c r="AD334" t="s">
        <v>2323</v>
      </c>
      <c r="AE334" t="s">
        <v>3923</v>
      </c>
      <c r="AF334" t="s">
        <v>3924</v>
      </c>
      <c r="AG334" t="s">
        <v>3949</v>
      </c>
      <c r="AH334" t="s">
        <v>3950</v>
      </c>
    </row>
    <row r="335" spans="1:34">
      <c r="A335" s="40" t="str">
        <f>IF(C335="","",VLOOKUP('OPĆI DIO'!$C$1,'OPĆI DIO'!$N$4:$W$137,10,FALSE))</f>
        <v/>
      </c>
      <c r="B335" s="40" t="str">
        <f>IF(C335="","",VLOOKUP('OPĆI DIO'!$C$1,'OPĆI DIO'!$N$4:$W$137,9,FALSE))</f>
        <v/>
      </c>
      <c r="C335" s="45"/>
      <c r="D335" s="40" t="str">
        <f t="shared" si="56"/>
        <v/>
      </c>
      <c r="E335" s="45"/>
      <c r="F335" s="40" t="str">
        <f t="shared" si="57"/>
        <v/>
      </c>
      <c r="G335" s="77"/>
      <c r="H335" s="40" t="str">
        <f t="shared" si="58"/>
        <v/>
      </c>
      <c r="I335" s="40" t="str">
        <f t="shared" si="59"/>
        <v/>
      </c>
      <c r="J335" s="76"/>
      <c r="K335" s="76"/>
      <c r="L335" s="76"/>
      <c r="M335" s="44"/>
      <c r="N335" t="str">
        <f>IF(C335="","",'OPĆI DIO'!$C$1)</f>
        <v/>
      </c>
      <c r="O335" t="str">
        <f t="shared" si="60"/>
        <v/>
      </c>
      <c r="P335" t="str">
        <f t="shared" si="61"/>
        <v/>
      </c>
      <c r="Q335" t="str">
        <f t="shared" si="62"/>
        <v/>
      </c>
      <c r="R335" t="str">
        <f t="shared" si="63"/>
        <v/>
      </c>
      <c r="S335" t="str">
        <f t="shared" si="64"/>
        <v/>
      </c>
      <c r="AC335" t="s">
        <v>2324</v>
      </c>
      <c r="AD335" t="s">
        <v>2325</v>
      </c>
      <c r="AE335" t="s">
        <v>3923</v>
      </c>
      <c r="AF335" t="s">
        <v>3924</v>
      </c>
      <c r="AG335" t="s">
        <v>3949</v>
      </c>
      <c r="AH335" t="s">
        <v>3950</v>
      </c>
    </row>
    <row r="336" spans="1:34">
      <c r="A336" s="40" t="str">
        <f>IF(C336="","",VLOOKUP('OPĆI DIO'!$C$1,'OPĆI DIO'!$N$4:$W$137,10,FALSE))</f>
        <v/>
      </c>
      <c r="B336" s="40" t="str">
        <f>IF(C336="","",VLOOKUP('OPĆI DIO'!$C$1,'OPĆI DIO'!$N$4:$W$137,9,FALSE))</f>
        <v/>
      </c>
      <c r="C336" s="45"/>
      <c r="D336" s="40" t="str">
        <f t="shared" si="56"/>
        <v/>
      </c>
      <c r="E336" s="45"/>
      <c r="F336" s="40" t="str">
        <f t="shared" si="57"/>
        <v/>
      </c>
      <c r="G336" s="77"/>
      <c r="H336" s="40" t="str">
        <f t="shared" si="58"/>
        <v/>
      </c>
      <c r="I336" s="40" t="str">
        <f t="shared" si="59"/>
        <v/>
      </c>
      <c r="J336" s="76"/>
      <c r="K336" s="76"/>
      <c r="L336" s="76"/>
      <c r="M336" s="44"/>
      <c r="N336" t="str">
        <f>IF(C336="","",'OPĆI DIO'!$C$1)</f>
        <v/>
      </c>
      <c r="O336" t="str">
        <f t="shared" si="60"/>
        <v/>
      </c>
      <c r="P336" t="str">
        <f t="shared" si="61"/>
        <v/>
      </c>
      <c r="Q336" t="str">
        <f t="shared" si="62"/>
        <v/>
      </c>
      <c r="R336" t="str">
        <f t="shared" si="63"/>
        <v/>
      </c>
      <c r="S336" t="str">
        <f t="shared" si="64"/>
        <v/>
      </c>
      <c r="AC336" t="s">
        <v>4108</v>
      </c>
      <c r="AD336" t="s">
        <v>4109</v>
      </c>
      <c r="AE336" t="s">
        <v>3923</v>
      </c>
      <c r="AF336" t="s">
        <v>3924</v>
      </c>
      <c r="AG336" t="s">
        <v>3949</v>
      </c>
      <c r="AH336" t="s">
        <v>3950</v>
      </c>
    </row>
    <row r="337" spans="1:34">
      <c r="A337" s="40" t="str">
        <f>IF(C337="","",VLOOKUP('OPĆI DIO'!$C$1,'OPĆI DIO'!$N$4:$W$137,10,FALSE))</f>
        <v/>
      </c>
      <c r="B337" s="40" t="str">
        <f>IF(C337="","",VLOOKUP('OPĆI DIO'!$C$1,'OPĆI DIO'!$N$4:$W$137,9,FALSE))</f>
        <v/>
      </c>
      <c r="C337" s="45"/>
      <c r="D337" s="40" t="str">
        <f t="shared" si="56"/>
        <v/>
      </c>
      <c r="E337" s="45"/>
      <c r="F337" s="40" t="str">
        <f t="shared" si="57"/>
        <v/>
      </c>
      <c r="G337" s="77"/>
      <c r="H337" s="40" t="str">
        <f t="shared" si="58"/>
        <v/>
      </c>
      <c r="I337" s="40" t="str">
        <f t="shared" si="59"/>
        <v/>
      </c>
      <c r="J337" s="76"/>
      <c r="K337" s="76"/>
      <c r="L337" s="76"/>
      <c r="M337" s="44"/>
      <c r="N337" t="str">
        <f>IF(C337="","",'OPĆI DIO'!$C$1)</f>
        <v/>
      </c>
      <c r="O337" t="str">
        <f t="shared" si="60"/>
        <v/>
      </c>
      <c r="P337" t="str">
        <f t="shared" si="61"/>
        <v/>
      </c>
      <c r="Q337" t="str">
        <f t="shared" si="62"/>
        <v/>
      </c>
      <c r="R337" t="str">
        <f t="shared" si="63"/>
        <v/>
      </c>
      <c r="S337" t="str">
        <f t="shared" si="64"/>
        <v/>
      </c>
      <c r="AC337" t="s">
        <v>4110</v>
      </c>
      <c r="AD337" t="s">
        <v>4111</v>
      </c>
      <c r="AE337" t="s">
        <v>3923</v>
      </c>
      <c r="AF337" t="s">
        <v>3924</v>
      </c>
      <c r="AG337" t="s">
        <v>3949</v>
      </c>
      <c r="AH337" t="s">
        <v>3950</v>
      </c>
    </row>
    <row r="338" spans="1:34">
      <c r="A338" s="40" t="str">
        <f>IF(C338="","",VLOOKUP('OPĆI DIO'!$C$1,'OPĆI DIO'!$N$4:$W$137,10,FALSE))</f>
        <v/>
      </c>
      <c r="B338" s="40" t="str">
        <f>IF(C338="","",VLOOKUP('OPĆI DIO'!$C$1,'OPĆI DIO'!$N$4:$W$137,9,FALSE))</f>
        <v/>
      </c>
      <c r="C338" s="45"/>
      <c r="D338" s="40" t="str">
        <f t="shared" si="56"/>
        <v/>
      </c>
      <c r="E338" s="45"/>
      <c r="F338" s="40" t="str">
        <f t="shared" si="57"/>
        <v/>
      </c>
      <c r="G338" s="77"/>
      <c r="H338" s="40" t="str">
        <f t="shared" si="58"/>
        <v/>
      </c>
      <c r="I338" s="40" t="str">
        <f t="shared" si="59"/>
        <v/>
      </c>
      <c r="J338" s="76"/>
      <c r="K338" s="76"/>
      <c r="L338" s="76"/>
      <c r="M338" s="44"/>
      <c r="N338" t="str">
        <f>IF(C338="","",'OPĆI DIO'!$C$1)</f>
        <v/>
      </c>
      <c r="O338" t="str">
        <f t="shared" si="60"/>
        <v/>
      </c>
      <c r="P338" t="str">
        <f t="shared" si="61"/>
        <v/>
      </c>
      <c r="Q338" t="str">
        <f t="shared" si="62"/>
        <v/>
      </c>
      <c r="R338" t="str">
        <f t="shared" si="63"/>
        <v/>
      </c>
      <c r="S338" t="str">
        <f t="shared" si="64"/>
        <v/>
      </c>
      <c r="AC338" t="s">
        <v>1426</v>
      </c>
      <c r="AD338" t="s">
        <v>1427</v>
      </c>
      <c r="AE338" t="s">
        <v>3923</v>
      </c>
      <c r="AF338" t="s">
        <v>3924</v>
      </c>
      <c r="AG338" t="s">
        <v>3949</v>
      </c>
      <c r="AH338" t="s">
        <v>3950</v>
      </c>
    </row>
    <row r="339" spans="1:34">
      <c r="A339" s="40" t="str">
        <f>IF(C339="","",VLOOKUP('OPĆI DIO'!$C$1,'OPĆI DIO'!$N$4:$W$137,10,FALSE))</f>
        <v/>
      </c>
      <c r="B339" s="40" t="str">
        <f>IF(C339="","",VLOOKUP('OPĆI DIO'!$C$1,'OPĆI DIO'!$N$4:$W$137,9,FALSE))</f>
        <v/>
      </c>
      <c r="C339" s="45"/>
      <c r="D339" s="40" t="str">
        <f t="shared" si="56"/>
        <v/>
      </c>
      <c r="E339" s="45"/>
      <c r="F339" s="40" t="str">
        <f t="shared" si="57"/>
        <v/>
      </c>
      <c r="G339" s="77"/>
      <c r="H339" s="40" t="str">
        <f t="shared" si="58"/>
        <v/>
      </c>
      <c r="I339" s="40" t="str">
        <f t="shared" si="59"/>
        <v/>
      </c>
      <c r="J339" s="76"/>
      <c r="K339" s="76"/>
      <c r="L339" s="76"/>
      <c r="M339" s="44"/>
      <c r="N339" t="str">
        <f>IF(C339="","",'OPĆI DIO'!$C$1)</f>
        <v/>
      </c>
      <c r="O339" t="str">
        <f t="shared" si="60"/>
        <v/>
      </c>
      <c r="P339" t="str">
        <f t="shared" si="61"/>
        <v/>
      </c>
      <c r="Q339" t="str">
        <f t="shared" si="62"/>
        <v/>
      </c>
      <c r="R339" t="str">
        <f t="shared" si="63"/>
        <v/>
      </c>
      <c r="S339" t="str">
        <f t="shared" si="64"/>
        <v/>
      </c>
      <c r="AC339" t="s">
        <v>1426</v>
      </c>
      <c r="AD339" t="s">
        <v>1427</v>
      </c>
      <c r="AE339" t="s">
        <v>3929</v>
      </c>
      <c r="AF339" t="s">
        <v>3930</v>
      </c>
      <c r="AG339" t="s">
        <v>3949</v>
      </c>
      <c r="AH339" t="s">
        <v>3950</v>
      </c>
    </row>
    <row r="340" spans="1:34">
      <c r="A340" s="40" t="str">
        <f>IF(C340="","",VLOOKUP('OPĆI DIO'!$C$1,'OPĆI DIO'!$N$4:$W$137,10,FALSE))</f>
        <v/>
      </c>
      <c r="B340" s="40" t="str">
        <f>IF(C340="","",VLOOKUP('OPĆI DIO'!$C$1,'OPĆI DIO'!$N$4:$W$137,9,FALSE))</f>
        <v/>
      </c>
      <c r="C340" s="45"/>
      <c r="D340" s="40" t="str">
        <f t="shared" si="56"/>
        <v/>
      </c>
      <c r="E340" s="45"/>
      <c r="F340" s="40" t="str">
        <f t="shared" si="57"/>
        <v/>
      </c>
      <c r="G340" s="77"/>
      <c r="H340" s="40" t="str">
        <f t="shared" si="58"/>
        <v/>
      </c>
      <c r="I340" s="40" t="str">
        <f t="shared" si="59"/>
        <v/>
      </c>
      <c r="J340" s="76"/>
      <c r="K340" s="76"/>
      <c r="L340" s="76"/>
      <c r="M340" s="44"/>
      <c r="N340" t="str">
        <f>IF(C340="","",'OPĆI DIO'!$C$1)</f>
        <v/>
      </c>
      <c r="O340" t="str">
        <f t="shared" si="60"/>
        <v/>
      </c>
      <c r="P340" t="str">
        <f t="shared" si="61"/>
        <v/>
      </c>
      <c r="Q340" t="str">
        <f t="shared" si="62"/>
        <v/>
      </c>
      <c r="R340" t="str">
        <f t="shared" si="63"/>
        <v/>
      </c>
      <c r="S340" t="str">
        <f t="shared" si="64"/>
        <v/>
      </c>
      <c r="AC340" t="s">
        <v>787</v>
      </c>
      <c r="AD340" t="s">
        <v>788</v>
      </c>
      <c r="AE340" t="s">
        <v>3923</v>
      </c>
      <c r="AF340" t="s">
        <v>3924</v>
      </c>
      <c r="AG340" t="s">
        <v>3949</v>
      </c>
      <c r="AH340" t="s">
        <v>3950</v>
      </c>
    </row>
    <row r="341" spans="1:34">
      <c r="A341" s="40" t="str">
        <f>IF(C341="","",VLOOKUP('OPĆI DIO'!$C$1,'OPĆI DIO'!$N$4:$W$137,10,FALSE))</f>
        <v/>
      </c>
      <c r="B341" s="40" t="str">
        <f>IF(C341="","",VLOOKUP('OPĆI DIO'!$C$1,'OPĆI DIO'!$N$4:$W$137,9,FALSE))</f>
        <v/>
      </c>
      <c r="C341" s="45"/>
      <c r="D341" s="40" t="str">
        <f t="shared" si="56"/>
        <v/>
      </c>
      <c r="E341" s="45"/>
      <c r="F341" s="40" t="str">
        <f t="shared" si="57"/>
        <v/>
      </c>
      <c r="G341" s="77"/>
      <c r="H341" s="40" t="str">
        <f t="shared" si="58"/>
        <v/>
      </c>
      <c r="I341" s="40" t="str">
        <f t="shared" si="59"/>
        <v/>
      </c>
      <c r="J341" s="76"/>
      <c r="K341" s="76"/>
      <c r="L341" s="76"/>
      <c r="M341" s="44"/>
      <c r="N341" t="str">
        <f>IF(C341="","",'OPĆI DIO'!$C$1)</f>
        <v/>
      </c>
      <c r="O341" t="str">
        <f t="shared" si="60"/>
        <v/>
      </c>
      <c r="P341" t="str">
        <f t="shared" si="61"/>
        <v/>
      </c>
      <c r="Q341" t="str">
        <f t="shared" si="62"/>
        <v/>
      </c>
      <c r="R341" t="str">
        <f t="shared" si="63"/>
        <v/>
      </c>
      <c r="S341" t="str">
        <f t="shared" si="64"/>
        <v/>
      </c>
      <c r="AC341" t="s">
        <v>2326</v>
      </c>
      <c r="AD341" t="s">
        <v>2327</v>
      </c>
      <c r="AE341" t="s">
        <v>3923</v>
      </c>
      <c r="AF341" t="s">
        <v>3924</v>
      </c>
      <c r="AG341" t="s">
        <v>3949</v>
      </c>
      <c r="AH341" t="s">
        <v>3950</v>
      </c>
    </row>
    <row r="342" spans="1:34">
      <c r="A342" s="40" t="str">
        <f>IF(C342="","",VLOOKUP('OPĆI DIO'!$C$1,'OPĆI DIO'!$N$4:$W$137,10,FALSE))</f>
        <v/>
      </c>
      <c r="B342" s="40" t="str">
        <f>IF(C342="","",VLOOKUP('OPĆI DIO'!$C$1,'OPĆI DIO'!$N$4:$W$137,9,FALSE))</f>
        <v/>
      </c>
      <c r="C342" s="45"/>
      <c r="D342" s="40" t="str">
        <f t="shared" si="56"/>
        <v/>
      </c>
      <c r="E342" s="45"/>
      <c r="F342" s="40" t="str">
        <f t="shared" si="57"/>
        <v/>
      </c>
      <c r="G342" s="77"/>
      <c r="H342" s="40" t="str">
        <f t="shared" si="58"/>
        <v/>
      </c>
      <c r="I342" s="40" t="str">
        <f t="shared" si="59"/>
        <v/>
      </c>
      <c r="J342" s="76"/>
      <c r="K342" s="76"/>
      <c r="L342" s="76"/>
      <c r="M342" s="44"/>
      <c r="N342" t="str">
        <f>IF(C342="","",'OPĆI DIO'!$C$1)</f>
        <v/>
      </c>
      <c r="O342" t="str">
        <f t="shared" si="60"/>
        <v/>
      </c>
      <c r="P342" t="str">
        <f t="shared" si="61"/>
        <v/>
      </c>
      <c r="Q342" t="str">
        <f t="shared" si="62"/>
        <v/>
      </c>
      <c r="R342" t="str">
        <f t="shared" si="63"/>
        <v/>
      </c>
      <c r="S342" t="str">
        <f t="shared" si="64"/>
        <v/>
      </c>
      <c r="AC342" t="s">
        <v>2328</v>
      </c>
      <c r="AD342" t="s">
        <v>2329</v>
      </c>
      <c r="AE342" t="s">
        <v>3923</v>
      </c>
      <c r="AF342" t="s">
        <v>3924</v>
      </c>
      <c r="AG342" t="s">
        <v>3949</v>
      </c>
      <c r="AH342" t="s">
        <v>3950</v>
      </c>
    </row>
    <row r="343" spans="1:34">
      <c r="A343" s="40" t="str">
        <f>IF(C343="","",VLOOKUP('OPĆI DIO'!$C$1,'OPĆI DIO'!$N$4:$W$137,10,FALSE))</f>
        <v/>
      </c>
      <c r="B343" s="40" t="str">
        <f>IF(C343="","",VLOOKUP('OPĆI DIO'!$C$1,'OPĆI DIO'!$N$4:$W$137,9,FALSE))</f>
        <v/>
      </c>
      <c r="C343" s="45"/>
      <c r="D343" s="40" t="str">
        <f t="shared" si="56"/>
        <v/>
      </c>
      <c r="E343" s="45"/>
      <c r="F343" s="40" t="str">
        <f t="shared" si="57"/>
        <v/>
      </c>
      <c r="G343" s="77"/>
      <c r="H343" s="40" t="str">
        <f t="shared" si="58"/>
        <v/>
      </c>
      <c r="I343" s="40" t="str">
        <f t="shared" si="59"/>
        <v/>
      </c>
      <c r="J343" s="76"/>
      <c r="K343" s="76"/>
      <c r="L343" s="76"/>
      <c r="M343" s="44"/>
      <c r="N343" t="str">
        <f>IF(C343="","",'OPĆI DIO'!$C$1)</f>
        <v/>
      </c>
      <c r="O343" t="str">
        <f t="shared" si="60"/>
        <v/>
      </c>
      <c r="P343" t="str">
        <f t="shared" si="61"/>
        <v/>
      </c>
      <c r="Q343" t="str">
        <f t="shared" si="62"/>
        <v/>
      </c>
      <c r="R343" t="str">
        <f t="shared" si="63"/>
        <v/>
      </c>
      <c r="S343" t="str">
        <f t="shared" si="64"/>
        <v/>
      </c>
      <c r="AC343" t="s">
        <v>4112</v>
      </c>
      <c r="AD343" t="s">
        <v>4113</v>
      </c>
      <c r="AE343" t="s">
        <v>3923</v>
      </c>
      <c r="AF343" t="s">
        <v>3924</v>
      </c>
      <c r="AG343" t="s">
        <v>3949</v>
      </c>
      <c r="AH343" t="s">
        <v>3950</v>
      </c>
    </row>
    <row r="344" spans="1:34">
      <c r="A344" s="40" t="str">
        <f>IF(C344="","",VLOOKUP('OPĆI DIO'!$C$1,'OPĆI DIO'!$N$4:$W$137,10,FALSE))</f>
        <v/>
      </c>
      <c r="B344" s="40" t="str">
        <f>IF(C344="","",VLOOKUP('OPĆI DIO'!$C$1,'OPĆI DIO'!$N$4:$W$137,9,FALSE))</f>
        <v/>
      </c>
      <c r="C344" s="45"/>
      <c r="D344" s="40" t="str">
        <f t="shared" si="56"/>
        <v/>
      </c>
      <c r="E344" s="45"/>
      <c r="F344" s="40" t="str">
        <f t="shared" si="57"/>
        <v/>
      </c>
      <c r="G344" s="77"/>
      <c r="H344" s="40" t="str">
        <f t="shared" si="58"/>
        <v/>
      </c>
      <c r="I344" s="40" t="str">
        <f t="shared" si="59"/>
        <v/>
      </c>
      <c r="J344" s="76"/>
      <c r="K344" s="76"/>
      <c r="L344" s="76"/>
      <c r="M344" s="44"/>
      <c r="N344" t="str">
        <f>IF(C344="","",'OPĆI DIO'!$C$1)</f>
        <v/>
      </c>
      <c r="O344" t="str">
        <f t="shared" si="60"/>
        <v/>
      </c>
      <c r="P344" t="str">
        <f t="shared" si="61"/>
        <v/>
      </c>
      <c r="Q344" t="str">
        <f t="shared" si="62"/>
        <v/>
      </c>
      <c r="R344" t="str">
        <f t="shared" si="63"/>
        <v/>
      </c>
      <c r="S344" t="str">
        <f t="shared" si="64"/>
        <v/>
      </c>
      <c r="AC344" t="s">
        <v>2276</v>
      </c>
      <c r="AD344" t="s">
        <v>677</v>
      </c>
      <c r="AE344" t="s">
        <v>3923</v>
      </c>
      <c r="AF344" t="s">
        <v>3924</v>
      </c>
      <c r="AG344" t="s">
        <v>3949</v>
      </c>
      <c r="AH344" t="s">
        <v>3950</v>
      </c>
    </row>
    <row r="345" spans="1:34">
      <c r="A345" s="40" t="str">
        <f>IF(C345="","",VLOOKUP('OPĆI DIO'!$C$1,'OPĆI DIO'!$N$4:$W$137,10,FALSE))</f>
        <v/>
      </c>
      <c r="B345" s="40" t="str">
        <f>IF(C345="","",VLOOKUP('OPĆI DIO'!$C$1,'OPĆI DIO'!$N$4:$W$137,9,FALSE))</f>
        <v/>
      </c>
      <c r="C345" s="45"/>
      <c r="D345" s="40" t="str">
        <f t="shared" si="56"/>
        <v/>
      </c>
      <c r="E345" s="45"/>
      <c r="F345" s="40" t="str">
        <f t="shared" si="57"/>
        <v/>
      </c>
      <c r="G345" s="77"/>
      <c r="H345" s="40" t="str">
        <f t="shared" si="58"/>
        <v/>
      </c>
      <c r="I345" s="40" t="str">
        <f t="shared" si="59"/>
        <v/>
      </c>
      <c r="J345" s="76"/>
      <c r="K345" s="76"/>
      <c r="L345" s="76"/>
      <c r="M345" s="44"/>
      <c r="N345" t="str">
        <f>IF(C345="","",'OPĆI DIO'!$C$1)</f>
        <v/>
      </c>
      <c r="O345" t="str">
        <f t="shared" si="60"/>
        <v/>
      </c>
      <c r="P345" t="str">
        <f t="shared" si="61"/>
        <v/>
      </c>
      <c r="Q345" t="str">
        <f t="shared" si="62"/>
        <v/>
      </c>
      <c r="R345" t="str">
        <f t="shared" si="63"/>
        <v/>
      </c>
      <c r="S345" t="str">
        <f t="shared" si="64"/>
        <v/>
      </c>
    </row>
    <row r="346" spans="1:34">
      <c r="A346" s="40" t="str">
        <f>IF(C346="","",VLOOKUP('OPĆI DIO'!$C$1,'OPĆI DIO'!$N$4:$W$137,10,FALSE))</f>
        <v/>
      </c>
      <c r="B346" s="40" t="str">
        <f>IF(C346="","",VLOOKUP('OPĆI DIO'!$C$1,'OPĆI DIO'!$N$4:$W$137,9,FALSE))</f>
        <v/>
      </c>
      <c r="C346" s="45"/>
      <c r="D346" s="40" t="str">
        <f t="shared" si="56"/>
        <v/>
      </c>
      <c r="E346" s="45"/>
      <c r="F346" s="40" t="str">
        <f t="shared" si="57"/>
        <v/>
      </c>
      <c r="G346" s="77"/>
      <c r="H346" s="40" t="str">
        <f t="shared" si="58"/>
        <v/>
      </c>
      <c r="I346" s="40" t="str">
        <f t="shared" si="59"/>
        <v/>
      </c>
      <c r="J346" s="76"/>
      <c r="K346" s="76"/>
      <c r="L346" s="76"/>
      <c r="M346" s="44"/>
      <c r="N346" t="str">
        <f>IF(C346="","",'OPĆI DIO'!$C$1)</f>
        <v/>
      </c>
      <c r="O346" t="str">
        <f t="shared" si="60"/>
        <v/>
      </c>
      <c r="P346" t="str">
        <f t="shared" si="61"/>
        <v/>
      </c>
      <c r="Q346" t="str">
        <f t="shared" si="62"/>
        <v/>
      </c>
      <c r="R346" t="str">
        <f t="shared" si="63"/>
        <v/>
      </c>
      <c r="S346" t="str">
        <f t="shared" si="64"/>
        <v/>
      </c>
    </row>
    <row r="347" spans="1:34">
      <c r="A347" s="40" t="str">
        <f>IF(C347="","",VLOOKUP('OPĆI DIO'!$C$1,'OPĆI DIO'!$N$4:$W$137,10,FALSE))</f>
        <v/>
      </c>
      <c r="B347" s="40" t="str">
        <f>IF(C347="","",VLOOKUP('OPĆI DIO'!$C$1,'OPĆI DIO'!$N$4:$W$137,9,FALSE))</f>
        <v/>
      </c>
      <c r="C347" s="45"/>
      <c r="D347" s="40" t="str">
        <f t="shared" si="56"/>
        <v/>
      </c>
      <c r="E347" s="45"/>
      <c r="F347" s="40" t="str">
        <f t="shared" si="57"/>
        <v/>
      </c>
      <c r="G347" s="77"/>
      <c r="H347" s="40" t="str">
        <f t="shared" si="58"/>
        <v/>
      </c>
      <c r="I347" s="40" t="str">
        <f t="shared" si="59"/>
        <v/>
      </c>
      <c r="J347" s="76"/>
      <c r="K347" s="76"/>
      <c r="L347" s="76"/>
      <c r="M347" s="44"/>
      <c r="N347" t="str">
        <f>IF(C347="","",'OPĆI DIO'!$C$1)</f>
        <v/>
      </c>
      <c r="O347" t="str">
        <f t="shared" si="60"/>
        <v/>
      </c>
      <c r="P347" t="str">
        <f t="shared" si="61"/>
        <v/>
      </c>
      <c r="Q347" t="str">
        <f t="shared" si="62"/>
        <v/>
      </c>
      <c r="R347" t="str">
        <f t="shared" si="63"/>
        <v/>
      </c>
      <c r="S347" t="str">
        <f t="shared" si="64"/>
        <v/>
      </c>
    </row>
    <row r="348" spans="1:34">
      <c r="A348" s="40" t="str">
        <f>IF(C348="","",VLOOKUP('OPĆI DIO'!$C$1,'OPĆI DIO'!$N$4:$W$137,10,FALSE))</f>
        <v/>
      </c>
      <c r="B348" s="40" t="str">
        <f>IF(C348="","",VLOOKUP('OPĆI DIO'!$C$1,'OPĆI DIO'!$N$4:$W$137,9,FALSE))</f>
        <v/>
      </c>
      <c r="C348" s="45"/>
      <c r="D348" s="40" t="str">
        <f t="shared" si="56"/>
        <v/>
      </c>
      <c r="E348" s="45"/>
      <c r="F348" s="40" t="str">
        <f t="shared" si="57"/>
        <v/>
      </c>
      <c r="G348" s="77"/>
      <c r="H348" s="40" t="str">
        <f t="shared" si="58"/>
        <v/>
      </c>
      <c r="I348" s="40" t="str">
        <f t="shared" si="59"/>
        <v/>
      </c>
      <c r="J348" s="76"/>
      <c r="K348" s="76"/>
      <c r="L348" s="76"/>
      <c r="M348" s="44"/>
      <c r="N348" t="str">
        <f>IF(C348="","",'OPĆI DIO'!$C$1)</f>
        <v/>
      </c>
      <c r="O348" t="str">
        <f t="shared" si="60"/>
        <v/>
      </c>
      <c r="P348" t="str">
        <f t="shared" si="61"/>
        <v/>
      </c>
      <c r="Q348" t="str">
        <f t="shared" si="62"/>
        <v/>
      </c>
      <c r="R348" t="str">
        <f t="shared" si="63"/>
        <v/>
      </c>
      <c r="S348" t="str">
        <f t="shared" si="64"/>
        <v/>
      </c>
    </row>
    <row r="349" spans="1:34">
      <c r="A349" s="40" t="str">
        <f>IF(C349="","",VLOOKUP('OPĆI DIO'!$C$1,'OPĆI DIO'!$N$4:$W$137,10,FALSE))</f>
        <v/>
      </c>
      <c r="B349" s="40" t="str">
        <f>IF(C349="","",VLOOKUP('OPĆI DIO'!$C$1,'OPĆI DIO'!$N$4:$W$137,9,FALSE))</f>
        <v/>
      </c>
      <c r="C349" s="45"/>
      <c r="D349" s="40" t="str">
        <f t="shared" si="56"/>
        <v/>
      </c>
      <c r="E349" s="45"/>
      <c r="F349" s="40" t="str">
        <f t="shared" si="57"/>
        <v/>
      </c>
      <c r="G349" s="77"/>
      <c r="H349" s="40" t="str">
        <f t="shared" si="58"/>
        <v/>
      </c>
      <c r="I349" s="40" t="str">
        <f t="shared" si="59"/>
        <v/>
      </c>
      <c r="J349" s="76"/>
      <c r="K349" s="76"/>
      <c r="L349" s="76"/>
      <c r="M349" s="44"/>
      <c r="N349" t="str">
        <f>IF(C349="","",'OPĆI DIO'!$C$1)</f>
        <v/>
      </c>
      <c r="O349" t="str">
        <f t="shared" si="60"/>
        <v/>
      </c>
      <c r="P349" t="str">
        <f t="shared" si="61"/>
        <v/>
      </c>
      <c r="Q349" t="str">
        <f t="shared" si="62"/>
        <v/>
      </c>
      <c r="R349" t="str">
        <f t="shared" si="63"/>
        <v/>
      </c>
      <c r="S349" t="str">
        <f t="shared" si="64"/>
        <v/>
      </c>
    </row>
    <row r="350" spans="1:34">
      <c r="A350" s="40" t="str">
        <f>IF(C350="","",VLOOKUP('OPĆI DIO'!$C$1,'OPĆI DIO'!$N$4:$W$137,10,FALSE))</f>
        <v/>
      </c>
      <c r="B350" s="40" t="str">
        <f>IF(C350="","",VLOOKUP('OPĆI DIO'!$C$1,'OPĆI DIO'!$N$4:$W$137,9,FALSE))</f>
        <v/>
      </c>
      <c r="C350" s="45"/>
      <c r="D350" s="40" t="str">
        <f t="shared" si="56"/>
        <v/>
      </c>
      <c r="E350" s="45"/>
      <c r="F350" s="40" t="str">
        <f t="shared" si="57"/>
        <v/>
      </c>
      <c r="G350" s="77"/>
      <c r="H350" s="40" t="str">
        <f t="shared" si="58"/>
        <v/>
      </c>
      <c r="I350" s="40" t="str">
        <f t="shared" si="59"/>
        <v/>
      </c>
      <c r="J350" s="76"/>
      <c r="K350" s="76"/>
      <c r="L350" s="76"/>
      <c r="M350" s="44"/>
      <c r="N350" t="str">
        <f>IF(C350="","",'OPĆI DIO'!$C$1)</f>
        <v/>
      </c>
      <c r="O350" t="str">
        <f t="shared" si="60"/>
        <v/>
      </c>
      <c r="P350" t="str">
        <f t="shared" si="61"/>
        <v/>
      </c>
      <c r="Q350" t="str">
        <f t="shared" si="62"/>
        <v/>
      </c>
      <c r="R350" t="str">
        <f t="shared" si="63"/>
        <v/>
      </c>
      <c r="S350" t="str">
        <f t="shared" si="64"/>
        <v/>
      </c>
    </row>
    <row r="351" spans="1:34">
      <c r="A351" s="40" t="str">
        <f>IF(C351="","",VLOOKUP('OPĆI DIO'!$C$1,'OPĆI DIO'!$N$4:$W$137,10,FALSE))</f>
        <v/>
      </c>
      <c r="B351" s="40" t="str">
        <f>IF(C351="","",VLOOKUP('OPĆI DIO'!$C$1,'OPĆI DIO'!$N$4:$W$137,9,FALSE))</f>
        <v/>
      </c>
      <c r="C351" s="45"/>
      <c r="D351" s="40" t="str">
        <f t="shared" si="56"/>
        <v/>
      </c>
      <c r="E351" s="45"/>
      <c r="F351" s="40" t="str">
        <f t="shared" si="57"/>
        <v/>
      </c>
      <c r="G351" s="77"/>
      <c r="H351" s="40" t="str">
        <f t="shared" si="58"/>
        <v/>
      </c>
      <c r="I351" s="40" t="str">
        <f t="shared" si="59"/>
        <v/>
      </c>
      <c r="J351" s="76"/>
      <c r="K351" s="76"/>
      <c r="L351" s="76"/>
      <c r="M351" s="44"/>
      <c r="N351" t="str">
        <f>IF(C351="","",'OPĆI DIO'!$C$1)</f>
        <v/>
      </c>
      <c r="O351" t="str">
        <f t="shared" si="60"/>
        <v/>
      </c>
      <c r="P351" t="str">
        <f t="shared" si="61"/>
        <v/>
      </c>
      <c r="Q351" t="str">
        <f t="shared" si="62"/>
        <v/>
      </c>
      <c r="R351" t="str">
        <f t="shared" si="63"/>
        <v/>
      </c>
      <c r="S351" t="str">
        <f t="shared" si="64"/>
        <v/>
      </c>
    </row>
    <row r="352" spans="1:34">
      <c r="A352" s="40" t="str">
        <f>IF(C352="","",VLOOKUP('OPĆI DIO'!$C$1,'OPĆI DIO'!$N$4:$W$137,10,FALSE))</f>
        <v/>
      </c>
      <c r="B352" s="40" t="str">
        <f>IF(C352="","",VLOOKUP('OPĆI DIO'!$C$1,'OPĆI DIO'!$N$4:$W$137,9,FALSE))</f>
        <v/>
      </c>
      <c r="C352" s="45"/>
      <c r="D352" s="40" t="str">
        <f t="shared" si="56"/>
        <v/>
      </c>
      <c r="E352" s="45"/>
      <c r="F352" s="40" t="str">
        <f t="shared" si="57"/>
        <v/>
      </c>
      <c r="G352" s="77"/>
      <c r="H352" s="40" t="str">
        <f t="shared" si="58"/>
        <v/>
      </c>
      <c r="I352" s="40" t="str">
        <f t="shared" si="59"/>
        <v/>
      </c>
      <c r="J352" s="76"/>
      <c r="K352" s="76"/>
      <c r="L352" s="76"/>
      <c r="M352" s="44"/>
      <c r="N352" t="str">
        <f>IF(C352="","",'OPĆI DIO'!$C$1)</f>
        <v/>
      </c>
      <c r="O352" t="str">
        <f t="shared" si="60"/>
        <v/>
      </c>
      <c r="P352" t="str">
        <f t="shared" si="61"/>
        <v/>
      </c>
      <c r="Q352" t="str">
        <f t="shared" si="62"/>
        <v/>
      </c>
      <c r="R352" t="str">
        <f t="shared" si="63"/>
        <v/>
      </c>
      <c r="S352" t="str">
        <f t="shared" si="64"/>
        <v/>
      </c>
    </row>
    <row r="353" spans="1:19">
      <c r="A353" s="40" t="str">
        <f>IF(C353="","",VLOOKUP('OPĆI DIO'!$C$1,'OPĆI DIO'!$N$4:$W$137,10,FALSE))</f>
        <v/>
      </c>
      <c r="B353" s="40" t="str">
        <f>IF(C353="","",VLOOKUP('OPĆI DIO'!$C$1,'OPĆI DIO'!$N$4:$W$137,9,FALSE))</f>
        <v/>
      </c>
      <c r="C353" s="45"/>
      <c r="D353" s="40" t="str">
        <f t="shared" si="56"/>
        <v/>
      </c>
      <c r="E353" s="45"/>
      <c r="F353" s="40" t="str">
        <f t="shared" si="57"/>
        <v/>
      </c>
      <c r="G353" s="77"/>
      <c r="H353" s="40" t="str">
        <f t="shared" si="58"/>
        <v/>
      </c>
      <c r="I353" s="40" t="str">
        <f t="shared" si="59"/>
        <v/>
      </c>
      <c r="J353" s="76"/>
      <c r="K353" s="76"/>
      <c r="L353" s="76"/>
      <c r="M353" s="44"/>
      <c r="N353" t="str">
        <f>IF(C353="","",'OPĆI DIO'!$C$1)</f>
        <v/>
      </c>
      <c r="O353" t="str">
        <f t="shared" si="60"/>
        <v/>
      </c>
      <c r="P353" t="str">
        <f t="shared" si="61"/>
        <v/>
      </c>
      <c r="Q353" t="str">
        <f t="shared" si="62"/>
        <v/>
      </c>
      <c r="R353" t="str">
        <f t="shared" si="63"/>
        <v/>
      </c>
      <c r="S353" t="str">
        <f t="shared" si="64"/>
        <v/>
      </c>
    </row>
    <row r="354" spans="1:19">
      <c r="A354" s="40" t="str">
        <f>IF(C354="","",VLOOKUP('OPĆI DIO'!$C$1,'OPĆI DIO'!$N$4:$W$137,10,FALSE))</f>
        <v/>
      </c>
      <c r="B354" s="40" t="str">
        <f>IF(C354="","",VLOOKUP('OPĆI DIO'!$C$1,'OPĆI DIO'!$N$4:$W$137,9,FALSE))</f>
        <v/>
      </c>
      <c r="C354" s="45"/>
      <c r="D354" s="40" t="str">
        <f t="shared" si="56"/>
        <v/>
      </c>
      <c r="E354" s="45"/>
      <c r="F354" s="40" t="str">
        <f t="shared" si="57"/>
        <v/>
      </c>
      <c r="G354" s="77"/>
      <c r="H354" s="40" t="str">
        <f t="shared" si="58"/>
        <v/>
      </c>
      <c r="I354" s="40" t="str">
        <f t="shared" si="59"/>
        <v/>
      </c>
      <c r="J354" s="76"/>
      <c r="K354" s="76"/>
      <c r="L354" s="76"/>
      <c r="M354" s="44"/>
      <c r="N354" t="str">
        <f>IF(C354="","",'OPĆI DIO'!$C$1)</f>
        <v/>
      </c>
      <c r="O354" t="str">
        <f t="shared" si="60"/>
        <v/>
      </c>
      <c r="P354" t="str">
        <f t="shared" si="61"/>
        <v/>
      </c>
      <c r="Q354" t="str">
        <f t="shared" si="62"/>
        <v/>
      </c>
      <c r="R354" t="str">
        <f t="shared" si="63"/>
        <v/>
      </c>
      <c r="S354" t="str">
        <f t="shared" si="64"/>
        <v/>
      </c>
    </row>
    <row r="355" spans="1:19">
      <c r="A355" s="40" t="str">
        <f>IF(C355="","",VLOOKUP('OPĆI DIO'!$C$1,'OPĆI DIO'!$N$4:$W$137,10,FALSE))</f>
        <v/>
      </c>
      <c r="B355" s="40" t="str">
        <f>IF(C355="","",VLOOKUP('OPĆI DIO'!$C$1,'OPĆI DIO'!$N$4:$W$137,9,FALSE))</f>
        <v/>
      </c>
      <c r="C355" s="45"/>
      <c r="D355" s="40" t="str">
        <f t="shared" si="56"/>
        <v/>
      </c>
      <c r="E355" s="45"/>
      <c r="F355" s="40" t="str">
        <f t="shared" si="57"/>
        <v/>
      </c>
      <c r="G355" s="77"/>
      <c r="H355" s="40" t="str">
        <f t="shared" si="58"/>
        <v/>
      </c>
      <c r="I355" s="40" t="str">
        <f t="shared" si="59"/>
        <v/>
      </c>
      <c r="J355" s="76"/>
      <c r="K355" s="76"/>
      <c r="L355" s="76"/>
      <c r="M355" s="44"/>
      <c r="N355" t="str">
        <f>IF(C355="","",'OPĆI DIO'!$C$1)</f>
        <v/>
      </c>
      <c r="O355" t="str">
        <f t="shared" si="60"/>
        <v/>
      </c>
      <c r="P355" t="str">
        <f t="shared" si="61"/>
        <v/>
      </c>
      <c r="Q355" t="str">
        <f t="shared" si="62"/>
        <v/>
      </c>
      <c r="R355" t="str">
        <f t="shared" si="63"/>
        <v/>
      </c>
      <c r="S355" t="str">
        <f t="shared" si="64"/>
        <v/>
      </c>
    </row>
    <row r="356" spans="1:19">
      <c r="A356" s="40" t="str">
        <f>IF(C356="","",VLOOKUP('OPĆI DIO'!$C$1,'OPĆI DIO'!$N$4:$W$137,10,FALSE))</f>
        <v/>
      </c>
      <c r="B356" s="40" t="str">
        <f>IF(C356="","",VLOOKUP('OPĆI DIO'!$C$1,'OPĆI DIO'!$N$4:$W$137,9,FALSE))</f>
        <v/>
      </c>
      <c r="C356" s="45"/>
      <c r="D356" s="40" t="str">
        <f t="shared" si="56"/>
        <v/>
      </c>
      <c r="E356" s="45"/>
      <c r="F356" s="40" t="str">
        <f t="shared" si="57"/>
        <v/>
      </c>
      <c r="G356" s="77"/>
      <c r="H356" s="40" t="str">
        <f t="shared" si="58"/>
        <v/>
      </c>
      <c r="I356" s="40" t="str">
        <f t="shared" si="59"/>
        <v/>
      </c>
      <c r="J356" s="76"/>
      <c r="K356" s="76"/>
      <c r="L356" s="76"/>
      <c r="M356" s="44"/>
      <c r="N356" t="str">
        <f>IF(C356="","",'OPĆI DIO'!$C$1)</f>
        <v/>
      </c>
      <c r="O356" t="str">
        <f t="shared" si="60"/>
        <v/>
      </c>
      <c r="P356" t="str">
        <f t="shared" si="61"/>
        <v/>
      </c>
      <c r="Q356" t="str">
        <f t="shared" si="62"/>
        <v/>
      </c>
      <c r="R356" t="str">
        <f t="shared" si="63"/>
        <v/>
      </c>
      <c r="S356" t="str">
        <f t="shared" si="64"/>
        <v/>
      </c>
    </row>
    <row r="357" spans="1:19">
      <c r="A357" s="40" t="str">
        <f>IF(C357="","",VLOOKUP('OPĆI DIO'!$C$1,'OPĆI DIO'!$N$4:$W$137,10,FALSE))</f>
        <v/>
      </c>
      <c r="B357" s="40" t="str">
        <f>IF(C357="","",VLOOKUP('OPĆI DIO'!$C$1,'OPĆI DIO'!$N$4:$W$137,9,FALSE))</f>
        <v/>
      </c>
      <c r="C357" s="45"/>
      <c r="D357" s="40" t="str">
        <f t="shared" si="56"/>
        <v/>
      </c>
      <c r="E357" s="45"/>
      <c r="F357" s="40" t="str">
        <f t="shared" si="57"/>
        <v/>
      </c>
      <c r="G357" s="77"/>
      <c r="H357" s="40" t="str">
        <f t="shared" si="58"/>
        <v/>
      </c>
      <c r="I357" s="40" t="str">
        <f t="shared" si="59"/>
        <v/>
      </c>
      <c r="J357" s="76"/>
      <c r="K357" s="76"/>
      <c r="L357" s="76"/>
      <c r="M357" s="44"/>
      <c r="N357" t="str">
        <f>IF(C357="","",'OPĆI DIO'!$C$1)</f>
        <v/>
      </c>
      <c r="O357" t="str">
        <f t="shared" si="60"/>
        <v/>
      </c>
      <c r="P357" t="str">
        <f t="shared" si="61"/>
        <v/>
      </c>
      <c r="Q357" t="str">
        <f t="shared" si="62"/>
        <v/>
      </c>
      <c r="R357" t="str">
        <f t="shared" si="63"/>
        <v/>
      </c>
      <c r="S357" t="str">
        <f t="shared" si="64"/>
        <v/>
      </c>
    </row>
    <row r="358" spans="1:19">
      <c r="A358" s="40" t="str">
        <f>IF(C358="","",VLOOKUP('OPĆI DIO'!$C$1,'OPĆI DIO'!$N$4:$W$137,10,FALSE))</f>
        <v/>
      </c>
      <c r="B358" s="40" t="str">
        <f>IF(C358="","",VLOOKUP('OPĆI DIO'!$C$1,'OPĆI DIO'!$N$4:$W$137,9,FALSE))</f>
        <v/>
      </c>
      <c r="C358" s="45"/>
      <c r="D358" s="40" t="str">
        <f t="shared" si="56"/>
        <v/>
      </c>
      <c r="E358" s="45"/>
      <c r="F358" s="40" t="str">
        <f t="shared" si="57"/>
        <v/>
      </c>
      <c r="G358" s="77"/>
      <c r="H358" s="40" t="str">
        <f t="shared" si="58"/>
        <v/>
      </c>
      <c r="I358" s="40" t="str">
        <f t="shared" si="59"/>
        <v/>
      </c>
      <c r="J358" s="76"/>
      <c r="K358" s="76"/>
      <c r="L358" s="76"/>
      <c r="M358" s="44"/>
      <c r="N358" t="str">
        <f>IF(C358="","",'OPĆI DIO'!$C$1)</f>
        <v/>
      </c>
      <c r="O358" t="str">
        <f t="shared" si="60"/>
        <v/>
      </c>
      <c r="P358" t="str">
        <f t="shared" si="61"/>
        <v/>
      </c>
      <c r="Q358" t="str">
        <f t="shared" si="62"/>
        <v/>
      </c>
      <c r="R358" t="str">
        <f t="shared" si="63"/>
        <v/>
      </c>
      <c r="S358" t="str">
        <f t="shared" si="64"/>
        <v/>
      </c>
    </row>
    <row r="359" spans="1:19">
      <c r="A359" s="40" t="str">
        <f>IF(C359="","",VLOOKUP('OPĆI DIO'!$C$1,'OPĆI DIO'!$N$4:$W$137,10,FALSE))</f>
        <v/>
      </c>
      <c r="B359" s="40" t="str">
        <f>IF(C359="","",VLOOKUP('OPĆI DIO'!$C$1,'OPĆI DIO'!$N$4:$W$137,9,FALSE))</f>
        <v/>
      </c>
      <c r="C359" s="45"/>
      <c r="D359" s="40" t="str">
        <f t="shared" si="56"/>
        <v/>
      </c>
      <c r="E359" s="45"/>
      <c r="F359" s="40" t="str">
        <f t="shared" si="57"/>
        <v/>
      </c>
      <c r="G359" s="77"/>
      <c r="H359" s="40" t="str">
        <f t="shared" si="58"/>
        <v/>
      </c>
      <c r="I359" s="40" t="str">
        <f t="shared" si="59"/>
        <v/>
      </c>
      <c r="J359" s="76"/>
      <c r="K359" s="76"/>
      <c r="L359" s="76"/>
      <c r="M359" s="44"/>
      <c r="N359" t="str">
        <f>IF(C359="","",'OPĆI DIO'!$C$1)</f>
        <v/>
      </c>
      <c r="O359" t="str">
        <f t="shared" si="60"/>
        <v/>
      </c>
      <c r="P359" t="str">
        <f t="shared" si="61"/>
        <v/>
      </c>
      <c r="Q359" t="str">
        <f t="shared" si="62"/>
        <v/>
      </c>
      <c r="R359" t="str">
        <f t="shared" si="63"/>
        <v/>
      </c>
      <c r="S359" t="str">
        <f t="shared" si="64"/>
        <v/>
      </c>
    </row>
    <row r="360" spans="1:19">
      <c r="A360" s="40" t="str">
        <f>IF(C360="","",VLOOKUP('OPĆI DIO'!$C$1,'OPĆI DIO'!$N$4:$W$137,10,FALSE))</f>
        <v/>
      </c>
      <c r="B360" s="40" t="str">
        <f>IF(C360="","",VLOOKUP('OPĆI DIO'!$C$1,'OPĆI DIO'!$N$4:$W$137,9,FALSE))</f>
        <v/>
      </c>
      <c r="C360" s="45"/>
      <c r="D360" s="40" t="str">
        <f t="shared" si="56"/>
        <v/>
      </c>
      <c r="E360" s="45"/>
      <c r="F360" s="40" t="str">
        <f t="shared" si="57"/>
        <v/>
      </c>
      <c r="G360" s="77"/>
      <c r="H360" s="40" t="str">
        <f t="shared" si="58"/>
        <v/>
      </c>
      <c r="I360" s="40" t="str">
        <f t="shared" si="59"/>
        <v/>
      </c>
      <c r="J360" s="76"/>
      <c r="K360" s="76"/>
      <c r="L360" s="76"/>
      <c r="M360" s="44"/>
      <c r="N360" t="str">
        <f>IF(C360="","",'OPĆI DIO'!$C$1)</f>
        <v/>
      </c>
      <c r="O360" t="str">
        <f t="shared" si="60"/>
        <v/>
      </c>
      <c r="P360" t="str">
        <f t="shared" si="61"/>
        <v/>
      </c>
      <c r="Q360" t="str">
        <f t="shared" si="62"/>
        <v/>
      </c>
      <c r="R360" t="str">
        <f t="shared" si="63"/>
        <v/>
      </c>
      <c r="S360" t="str">
        <f t="shared" si="64"/>
        <v/>
      </c>
    </row>
    <row r="361" spans="1:19">
      <c r="A361" s="40" t="str">
        <f>IF(C361="","",VLOOKUP('OPĆI DIO'!$C$1,'OPĆI DIO'!$N$4:$W$137,10,FALSE))</f>
        <v/>
      </c>
      <c r="B361" s="40" t="str">
        <f>IF(C361="","",VLOOKUP('OPĆI DIO'!$C$1,'OPĆI DIO'!$N$4:$W$137,9,FALSE))</f>
        <v/>
      </c>
      <c r="C361" s="45"/>
      <c r="D361" s="40" t="str">
        <f t="shared" si="56"/>
        <v/>
      </c>
      <c r="E361" s="45"/>
      <c r="F361" s="40" t="str">
        <f t="shared" si="57"/>
        <v/>
      </c>
      <c r="G361" s="77"/>
      <c r="H361" s="40" t="str">
        <f t="shared" si="58"/>
        <v/>
      </c>
      <c r="I361" s="40" t="str">
        <f t="shared" si="59"/>
        <v/>
      </c>
      <c r="J361" s="76"/>
      <c r="K361" s="76"/>
      <c r="L361" s="76"/>
      <c r="M361" s="44"/>
      <c r="N361" t="str">
        <f>IF(C361="","",'OPĆI DIO'!$C$1)</f>
        <v/>
      </c>
      <c r="O361" t="str">
        <f t="shared" si="60"/>
        <v/>
      </c>
      <c r="P361" t="str">
        <f t="shared" si="61"/>
        <v/>
      </c>
      <c r="Q361" t="str">
        <f t="shared" si="62"/>
        <v/>
      </c>
      <c r="R361" t="str">
        <f t="shared" si="63"/>
        <v/>
      </c>
      <c r="S361" t="str">
        <f t="shared" si="64"/>
        <v/>
      </c>
    </row>
    <row r="362" spans="1:19">
      <c r="A362" s="40" t="str">
        <f>IF(C362="","",VLOOKUP('OPĆI DIO'!$C$1,'OPĆI DIO'!$N$4:$W$137,10,FALSE))</f>
        <v/>
      </c>
      <c r="B362" s="40" t="str">
        <f>IF(C362="","",VLOOKUP('OPĆI DIO'!$C$1,'OPĆI DIO'!$N$4:$W$137,9,FALSE))</f>
        <v/>
      </c>
      <c r="C362" s="45"/>
      <c r="D362" s="40" t="str">
        <f t="shared" si="56"/>
        <v/>
      </c>
      <c r="E362" s="45"/>
      <c r="F362" s="40" t="str">
        <f t="shared" si="57"/>
        <v/>
      </c>
      <c r="G362" s="77"/>
      <c r="H362" s="40" t="str">
        <f t="shared" si="58"/>
        <v/>
      </c>
      <c r="I362" s="40" t="str">
        <f t="shared" si="59"/>
        <v/>
      </c>
      <c r="J362" s="76"/>
      <c r="K362" s="76"/>
      <c r="L362" s="76"/>
      <c r="M362" s="44"/>
      <c r="N362" t="str">
        <f>IF(C362="","",'OPĆI DIO'!$C$1)</f>
        <v/>
      </c>
      <c r="O362" t="str">
        <f t="shared" si="60"/>
        <v/>
      </c>
      <c r="P362" t="str">
        <f t="shared" si="61"/>
        <v/>
      </c>
      <c r="Q362" t="str">
        <f t="shared" si="62"/>
        <v/>
      </c>
      <c r="R362" t="str">
        <f t="shared" si="63"/>
        <v/>
      </c>
      <c r="S362" t="str">
        <f t="shared" si="64"/>
        <v/>
      </c>
    </row>
    <row r="363" spans="1:19">
      <c r="A363" s="40" t="str">
        <f>IF(C363="","",VLOOKUP('OPĆI DIO'!$C$1,'OPĆI DIO'!$N$4:$W$137,10,FALSE))</f>
        <v/>
      </c>
      <c r="B363" s="40" t="str">
        <f>IF(C363="","",VLOOKUP('OPĆI DIO'!$C$1,'OPĆI DIO'!$N$4:$W$137,9,FALSE))</f>
        <v/>
      </c>
      <c r="C363" s="45"/>
      <c r="D363" s="40" t="str">
        <f t="shared" si="56"/>
        <v/>
      </c>
      <c r="E363" s="45"/>
      <c r="F363" s="40" t="str">
        <f t="shared" si="57"/>
        <v/>
      </c>
      <c r="G363" s="77"/>
      <c r="H363" s="40" t="str">
        <f t="shared" si="58"/>
        <v/>
      </c>
      <c r="I363" s="40" t="str">
        <f t="shared" si="59"/>
        <v/>
      </c>
      <c r="J363" s="76"/>
      <c r="K363" s="76"/>
      <c r="L363" s="76"/>
      <c r="M363" s="44"/>
      <c r="N363" t="str">
        <f>IF(C363="","",'OPĆI DIO'!$C$1)</f>
        <v/>
      </c>
      <c r="O363" t="str">
        <f t="shared" si="60"/>
        <v/>
      </c>
      <c r="P363" t="str">
        <f t="shared" si="61"/>
        <v/>
      </c>
      <c r="Q363" t="str">
        <f t="shared" si="62"/>
        <v/>
      </c>
      <c r="R363" t="str">
        <f t="shared" si="63"/>
        <v/>
      </c>
      <c r="S363" t="str">
        <f t="shared" si="64"/>
        <v/>
      </c>
    </row>
    <row r="364" spans="1:19">
      <c r="A364" s="40" t="str">
        <f>IF(C364="","",VLOOKUP('OPĆI DIO'!$C$1,'OPĆI DIO'!$N$4:$W$137,10,FALSE))</f>
        <v/>
      </c>
      <c r="B364" s="40" t="str">
        <f>IF(C364="","",VLOOKUP('OPĆI DIO'!$C$1,'OPĆI DIO'!$N$4:$W$137,9,FALSE))</f>
        <v/>
      </c>
      <c r="C364" s="45"/>
      <c r="D364" s="40" t="str">
        <f t="shared" si="56"/>
        <v/>
      </c>
      <c r="E364" s="45"/>
      <c r="F364" s="40" t="str">
        <f t="shared" si="57"/>
        <v/>
      </c>
      <c r="G364" s="77"/>
      <c r="H364" s="40" t="str">
        <f t="shared" si="58"/>
        <v/>
      </c>
      <c r="I364" s="40" t="str">
        <f t="shared" si="59"/>
        <v/>
      </c>
      <c r="J364" s="76"/>
      <c r="K364" s="76"/>
      <c r="L364" s="76"/>
      <c r="M364" s="44"/>
      <c r="N364" t="str">
        <f>IF(C364="","",'OPĆI DIO'!$C$1)</f>
        <v/>
      </c>
      <c r="O364" t="str">
        <f t="shared" si="60"/>
        <v/>
      </c>
      <c r="P364" t="str">
        <f t="shared" si="61"/>
        <v/>
      </c>
      <c r="Q364" t="str">
        <f t="shared" si="62"/>
        <v/>
      </c>
      <c r="R364" t="str">
        <f t="shared" si="63"/>
        <v/>
      </c>
      <c r="S364" t="str">
        <f t="shared" si="64"/>
        <v/>
      </c>
    </row>
    <row r="365" spans="1:19">
      <c r="A365" s="40" t="str">
        <f>IF(C365="","",VLOOKUP('OPĆI DIO'!$C$1,'OPĆI DIO'!$N$4:$W$137,10,FALSE))</f>
        <v/>
      </c>
      <c r="B365" s="40" t="str">
        <f>IF(C365="","",VLOOKUP('OPĆI DIO'!$C$1,'OPĆI DIO'!$N$4:$W$137,9,FALSE))</f>
        <v/>
      </c>
      <c r="C365" s="45"/>
      <c r="D365" s="40" t="str">
        <f t="shared" si="56"/>
        <v/>
      </c>
      <c r="E365" s="45"/>
      <c r="F365" s="40" t="str">
        <f t="shared" si="57"/>
        <v/>
      </c>
      <c r="G365" s="77"/>
      <c r="H365" s="40" t="str">
        <f t="shared" si="58"/>
        <v/>
      </c>
      <c r="I365" s="40" t="str">
        <f t="shared" si="59"/>
        <v/>
      </c>
      <c r="J365" s="76"/>
      <c r="K365" s="76"/>
      <c r="L365" s="76"/>
      <c r="M365" s="44"/>
      <c r="N365" t="str">
        <f>IF(C365="","",'OPĆI DIO'!$C$1)</f>
        <v/>
      </c>
      <c r="O365" t="str">
        <f t="shared" si="60"/>
        <v/>
      </c>
      <c r="P365" t="str">
        <f t="shared" si="61"/>
        <v/>
      </c>
      <c r="Q365" t="str">
        <f t="shared" si="62"/>
        <v/>
      </c>
      <c r="R365" t="str">
        <f t="shared" si="63"/>
        <v/>
      </c>
      <c r="S365" t="str">
        <f t="shared" si="64"/>
        <v/>
      </c>
    </row>
    <row r="366" spans="1:19">
      <c r="A366" s="40" t="str">
        <f>IF(C366="","",VLOOKUP('OPĆI DIO'!$C$1,'OPĆI DIO'!$N$4:$W$137,10,FALSE))</f>
        <v/>
      </c>
      <c r="B366" s="40" t="str">
        <f>IF(C366="","",VLOOKUP('OPĆI DIO'!$C$1,'OPĆI DIO'!$N$4:$W$137,9,FALSE))</f>
        <v/>
      </c>
      <c r="C366" s="45"/>
      <c r="D366" s="40" t="str">
        <f t="shared" si="56"/>
        <v/>
      </c>
      <c r="E366" s="45"/>
      <c r="F366" s="40" t="str">
        <f t="shared" si="57"/>
        <v/>
      </c>
      <c r="G366" s="77"/>
      <c r="H366" s="40" t="str">
        <f t="shared" si="58"/>
        <v/>
      </c>
      <c r="I366" s="40" t="str">
        <f t="shared" si="59"/>
        <v/>
      </c>
      <c r="J366" s="76"/>
      <c r="K366" s="76"/>
      <c r="L366" s="76"/>
      <c r="M366" s="44"/>
      <c r="N366" t="str">
        <f>IF(C366="","",'OPĆI DIO'!$C$1)</f>
        <v/>
      </c>
      <c r="O366" t="str">
        <f t="shared" si="60"/>
        <v/>
      </c>
      <c r="P366" t="str">
        <f t="shared" si="61"/>
        <v/>
      </c>
      <c r="Q366" t="str">
        <f t="shared" si="62"/>
        <v/>
      </c>
      <c r="R366" t="str">
        <f t="shared" si="63"/>
        <v/>
      </c>
      <c r="S366" t="str">
        <f t="shared" si="64"/>
        <v/>
      </c>
    </row>
    <row r="367" spans="1:19">
      <c r="A367" s="40" t="str">
        <f>IF(C367="","",VLOOKUP('OPĆI DIO'!$C$1,'OPĆI DIO'!$N$4:$W$137,10,FALSE))</f>
        <v/>
      </c>
      <c r="B367" s="40" t="str">
        <f>IF(C367="","",VLOOKUP('OPĆI DIO'!$C$1,'OPĆI DIO'!$N$4:$W$137,9,FALSE))</f>
        <v/>
      </c>
      <c r="C367" s="45"/>
      <c r="D367" s="40" t="str">
        <f t="shared" si="56"/>
        <v/>
      </c>
      <c r="E367" s="45"/>
      <c r="F367" s="40" t="str">
        <f t="shared" si="57"/>
        <v/>
      </c>
      <c r="G367" s="77"/>
      <c r="H367" s="40" t="str">
        <f t="shared" si="58"/>
        <v/>
      </c>
      <c r="I367" s="40" t="str">
        <f t="shared" si="59"/>
        <v/>
      </c>
      <c r="J367" s="76"/>
      <c r="K367" s="76"/>
      <c r="L367" s="76"/>
      <c r="M367" s="44"/>
      <c r="N367" t="str">
        <f>IF(C367="","",'OPĆI DIO'!$C$1)</f>
        <v/>
      </c>
      <c r="O367" t="str">
        <f t="shared" si="60"/>
        <v/>
      </c>
      <c r="P367" t="str">
        <f t="shared" si="61"/>
        <v/>
      </c>
      <c r="Q367" t="str">
        <f t="shared" si="62"/>
        <v/>
      </c>
      <c r="R367" t="str">
        <f t="shared" si="63"/>
        <v/>
      </c>
      <c r="S367" t="str">
        <f t="shared" si="64"/>
        <v/>
      </c>
    </row>
    <row r="368" spans="1:19">
      <c r="A368" s="40" t="str">
        <f>IF(C368="","",VLOOKUP('OPĆI DIO'!$C$1,'OPĆI DIO'!$N$4:$W$137,10,FALSE))</f>
        <v/>
      </c>
      <c r="B368" s="40" t="str">
        <f>IF(C368="","",VLOOKUP('OPĆI DIO'!$C$1,'OPĆI DIO'!$N$4:$W$137,9,FALSE))</f>
        <v/>
      </c>
      <c r="C368" s="45"/>
      <c r="D368" s="40" t="str">
        <f t="shared" si="56"/>
        <v/>
      </c>
      <c r="E368" s="45"/>
      <c r="F368" s="40" t="str">
        <f t="shared" si="57"/>
        <v/>
      </c>
      <c r="G368" s="77"/>
      <c r="H368" s="40" t="str">
        <f t="shared" si="58"/>
        <v/>
      </c>
      <c r="I368" s="40" t="str">
        <f t="shared" si="59"/>
        <v/>
      </c>
      <c r="J368" s="76"/>
      <c r="K368" s="76"/>
      <c r="L368" s="76"/>
      <c r="M368" s="44"/>
      <c r="N368" t="str">
        <f>IF(C368="","",'OPĆI DIO'!$C$1)</f>
        <v/>
      </c>
      <c r="O368" t="str">
        <f t="shared" si="60"/>
        <v/>
      </c>
      <c r="P368" t="str">
        <f t="shared" si="61"/>
        <v/>
      </c>
      <c r="Q368" t="str">
        <f t="shared" si="62"/>
        <v/>
      </c>
      <c r="R368" t="str">
        <f t="shared" si="63"/>
        <v/>
      </c>
      <c r="S368" t="str">
        <f t="shared" si="64"/>
        <v/>
      </c>
    </row>
    <row r="369" spans="1:19">
      <c r="A369" s="40" t="str">
        <f>IF(C369="","",VLOOKUP('OPĆI DIO'!$C$1,'OPĆI DIO'!$N$4:$W$137,10,FALSE))</f>
        <v/>
      </c>
      <c r="B369" s="40" t="str">
        <f>IF(C369="","",VLOOKUP('OPĆI DIO'!$C$1,'OPĆI DIO'!$N$4:$W$137,9,FALSE))</f>
        <v/>
      </c>
      <c r="C369" s="45"/>
      <c r="D369" s="40" t="str">
        <f t="shared" si="56"/>
        <v/>
      </c>
      <c r="E369" s="45"/>
      <c r="F369" s="40" t="str">
        <f t="shared" si="57"/>
        <v/>
      </c>
      <c r="G369" s="77"/>
      <c r="H369" s="40" t="str">
        <f t="shared" si="58"/>
        <v/>
      </c>
      <c r="I369" s="40" t="str">
        <f t="shared" si="59"/>
        <v/>
      </c>
      <c r="J369" s="76"/>
      <c r="K369" s="76"/>
      <c r="L369" s="76"/>
      <c r="M369" s="44"/>
      <c r="N369" t="str">
        <f>IF(C369="","",'OPĆI DIO'!$C$1)</f>
        <v/>
      </c>
      <c r="O369" t="str">
        <f t="shared" si="60"/>
        <v/>
      </c>
      <c r="P369" t="str">
        <f t="shared" si="61"/>
        <v/>
      </c>
      <c r="Q369" t="str">
        <f t="shared" si="62"/>
        <v/>
      </c>
      <c r="R369" t="str">
        <f t="shared" si="63"/>
        <v/>
      </c>
      <c r="S369" t="str">
        <f t="shared" si="64"/>
        <v/>
      </c>
    </row>
    <row r="370" spans="1:19">
      <c r="A370" s="40" t="str">
        <f>IF(C370="","",VLOOKUP('OPĆI DIO'!$C$1,'OPĆI DIO'!$N$4:$W$137,10,FALSE))</f>
        <v/>
      </c>
      <c r="B370" s="40" t="str">
        <f>IF(C370="","",VLOOKUP('OPĆI DIO'!$C$1,'OPĆI DIO'!$N$4:$W$137,9,FALSE))</f>
        <v/>
      </c>
      <c r="C370" s="45"/>
      <c r="D370" s="40" t="str">
        <f t="shared" si="56"/>
        <v/>
      </c>
      <c r="E370" s="45"/>
      <c r="F370" s="40" t="str">
        <f t="shared" si="57"/>
        <v/>
      </c>
      <c r="G370" s="77"/>
      <c r="H370" s="40" t="str">
        <f t="shared" si="58"/>
        <v/>
      </c>
      <c r="I370" s="40" t="str">
        <f t="shared" si="59"/>
        <v/>
      </c>
      <c r="J370" s="76"/>
      <c r="K370" s="76"/>
      <c r="L370" s="76"/>
      <c r="M370" s="44"/>
      <c r="N370" t="str">
        <f>IF(C370="","",'OPĆI DIO'!$C$1)</f>
        <v/>
      </c>
      <c r="O370" t="str">
        <f t="shared" si="60"/>
        <v/>
      </c>
      <c r="P370" t="str">
        <f t="shared" si="61"/>
        <v/>
      </c>
      <c r="Q370" t="str">
        <f t="shared" si="62"/>
        <v/>
      </c>
      <c r="R370" t="str">
        <f t="shared" si="63"/>
        <v/>
      </c>
      <c r="S370" t="str">
        <f t="shared" si="64"/>
        <v/>
      </c>
    </row>
    <row r="371" spans="1:19">
      <c r="A371" s="40" t="str">
        <f>IF(C371="","",VLOOKUP('OPĆI DIO'!$C$1,'OPĆI DIO'!$N$4:$W$137,10,FALSE))</f>
        <v/>
      </c>
      <c r="B371" s="40" t="str">
        <f>IF(C371="","",VLOOKUP('OPĆI DIO'!$C$1,'OPĆI DIO'!$N$4:$W$137,9,FALSE))</f>
        <v/>
      </c>
      <c r="C371" s="45"/>
      <c r="D371" s="40" t="str">
        <f t="shared" si="56"/>
        <v/>
      </c>
      <c r="E371" s="45"/>
      <c r="F371" s="40" t="str">
        <f t="shared" si="57"/>
        <v/>
      </c>
      <c r="G371" s="77"/>
      <c r="H371" s="40" t="str">
        <f t="shared" si="58"/>
        <v/>
      </c>
      <c r="I371" s="40" t="str">
        <f t="shared" si="59"/>
        <v/>
      </c>
      <c r="J371" s="76"/>
      <c r="K371" s="76"/>
      <c r="L371" s="76"/>
      <c r="M371" s="44"/>
      <c r="N371" t="str">
        <f>IF(C371="","",'OPĆI DIO'!$C$1)</f>
        <v/>
      </c>
      <c r="O371" t="str">
        <f t="shared" si="60"/>
        <v/>
      </c>
      <c r="P371" t="str">
        <f t="shared" si="61"/>
        <v/>
      </c>
      <c r="Q371" t="str">
        <f t="shared" si="62"/>
        <v/>
      </c>
      <c r="R371" t="str">
        <f t="shared" si="63"/>
        <v/>
      </c>
      <c r="S371" t="str">
        <f t="shared" si="64"/>
        <v/>
      </c>
    </row>
    <row r="372" spans="1:19">
      <c r="A372" s="40" t="str">
        <f>IF(C372="","",VLOOKUP('OPĆI DIO'!$C$1,'OPĆI DIO'!$N$4:$W$137,10,FALSE))</f>
        <v/>
      </c>
      <c r="B372" s="40" t="str">
        <f>IF(C372="","",VLOOKUP('OPĆI DIO'!$C$1,'OPĆI DIO'!$N$4:$W$137,9,FALSE))</f>
        <v/>
      </c>
      <c r="C372" s="45"/>
      <c r="D372" s="40" t="str">
        <f t="shared" si="56"/>
        <v/>
      </c>
      <c r="E372" s="45"/>
      <c r="F372" s="40" t="str">
        <f t="shared" si="57"/>
        <v/>
      </c>
      <c r="G372" s="77"/>
      <c r="H372" s="40" t="str">
        <f t="shared" si="58"/>
        <v/>
      </c>
      <c r="I372" s="40" t="str">
        <f t="shared" si="59"/>
        <v/>
      </c>
      <c r="J372" s="76"/>
      <c r="K372" s="76"/>
      <c r="L372" s="76"/>
      <c r="M372" s="44"/>
      <c r="N372" t="str">
        <f>IF(C372="","",'OPĆI DIO'!$C$1)</f>
        <v/>
      </c>
      <c r="O372" t="str">
        <f t="shared" si="60"/>
        <v/>
      </c>
      <c r="P372" t="str">
        <f t="shared" si="61"/>
        <v/>
      </c>
      <c r="Q372" t="str">
        <f t="shared" si="62"/>
        <v/>
      </c>
      <c r="R372" t="str">
        <f t="shared" si="63"/>
        <v/>
      </c>
      <c r="S372" t="str">
        <f t="shared" si="64"/>
        <v/>
      </c>
    </row>
    <row r="373" spans="1:19">
      <c r="A373" s="40" t="str">
        <f>IF(C373="","",VLOOKUP('OPĆI DIO'!$C$1,'OPĆI DIO'!$N$4:$W$137,10,FALSE))</f>
        <v/>
      </c>
      <c r="B373" s="40" t="str">
        <f>IF(C373="","",VLOOKUP('OPĆI DIO'!$C$1,'OPĆI DIO'!$N$4:$W$137,9,FALSE))</f>
        <v/>
      </c>
      <c r="C373" s="45"/>
      <c r="D373" s="40" t="str">
        <f t="shared" si="56"/>
        <v/>
      </c>
      <c r="E373" s="45"/>
      <c r="F373" s="40" t="str">
        <f t="shared" si="57"/>
        <v/>
      </c>
      <c r="G373" s="77"/>
      <c r="H373" s="40" t="str">
        <f t="shared" si="58"/>
        <v/>
      </c>
      <c r="I373" s="40" t="str">
        <f t="shared" si="59"/>
        <v/>
      </c>
      <c r="J373" s="76"/>
      <c r="K373" s="76"/>
      <c r="L373" s="76"/>
      <c r="M373" s="44"/>
      <c r="N373" t="str">
        <f>IF(C373="","",'OPĆI DIO'!$C$1)</f>
        <v/>
      </c>
      <c r="O373" t="str">
        <f t="shared" si="60"/>
        <v/>
      </c>
      <c r="P373" t="str">
        <f t="shared" si="61"/>
        <v/>
      </c>
      <c r="Q373" t="str">
        <f t="shared" si="62"/>
        <v/>
      </c>
      <c r="R373" t="str">
        <f t="shared" si="63"/>
        <v/>
      </c>
      <c r="S373" t="str">
        <f t="shared" si="64"/>
        <v/>
      </c>
    </row>
    <row r="374" spans="1:19">
      <c r="A374" s="40" t="str">
        <f>IF(C374="","",VLOOKUP('OPĆI DIO'!$C$1,'OPĆI DIO'!$N$4:$W$137,10,FALSE))</f>
        <v/>
      </c>
      <c r="B374" s="40" t="str">
        <f>IF(C374="","",VLOOKUP('OPĆI DIO'!$C$1,'OPĆI DIO'!$N$4:$W$137,9,FALSE))</f>
        <v/>
      </c>
      <c r="C374" s="45"/>
      <c r="D374" s="40" t="str">
        <f t="shared" si="56"/>
        <v/>
      </c>
      <c r="E374" s="45"/>
      <c r="F374" s="40" t="str">
        <f t="shared" si="57"/>
        <v/>
      </c>
      <c r="G374" s="77"/>
      <c r="H374" s="40" t="str">
        <f t="shared" si="58"/>
        <v/>
      </c>
      <c r="I374" s="40" t="str">
        <f t="shared" si="59"/>
        <v/>
      </c>
      <c r="J374" s="76"/>
      <c r="K374" s="76"/>
      <c r="L374" s="76"/>
      <c r="M374" s="44"/>
      <c r="N374" t="str">
        <f>IF(C374="","",'OPĆI DIO'!$C$1)</f>
        <v/>
      </c>
      <c r="O374" t="str">
        <f t="shared" si="60"/>
        <v/>
      </c>
      <c r="P374" t="str">
        <f t="shared" si="61"/>
        <v/>
      </c>
      <c r="Q374" t="str">
        <f t="shared" si="62"/>
        <v/>
      </c>
      <c r="R374" t="str">
        <f t="shared" si="63"/>
        <v/>
      </c>
      <c r="S374" t="str">
        <f t="shared" si="64"/>
        <v/>
      </c>
    </row>
    <row r="375" spans="1:19">
      <c r="A375" s="40" t="str">
        <f>IF(C375="","",VLOOKUP('OPĆI DIO'!$C$1,'OPĆI DIO'!$N$4:$W$137,10,FALSE))</f>
        <v/>
      </c>
      <c r="B375" s="40" t="str">
        <f>IF(C375="","",VLOOKUP('OPĆI DIO'!$C$1,'OPĆI DIO'!$N$4:$W$137,9,FALSE))</f>
        <v/>
      </c>
      <c r="C375" s="45"/>
      <c r="D375" s="40" t="str">
        <f t="shared" si="56"/>
        <v/>
      </c>
      <c r="E375" s="45"/>
      <c r="F375" s="40" t="str">
        <f t="shared" si="57"/>
        <v/>
      </c>
      <c r="G375" s="77"/>
      <c r="H375" s="40" t="str">
        <f t="shared" si="58"/>
        <v/>
      </c>
      <c r="I375" s="40" t="str">
        <f t="shared" si="59"/>
        <v/>
      </c>
      <c r="J375" s="76"/>
      <c r="K375" s="76"/>
      <c r="L375" s="76"/>
      <c r="M375" s="44"/>
      <c r="N375" t="str">
        <f>IF(C375="","",'OPĆI DIO'!$C$1)</f>
        <v/>
      </c>
      <c r="O375" t="str">
        <f t="shared" si="60"/>
        <v/>
      </c>
      <c r="P375" t="str">
        <f t="shared" si="61"/>
        <v/>
      </c>
      <c r="Q375" t="str">
        <f t="shared" si="62"/>
        <v/>
      </c>
      <c r="R375" t="str">
        <f t="shared" si="63"/>
        <v/>
      </c>
      <c r="S375" t="str">
        <f t="shared" si="64"/>
        <v/>
      </c>
    </row>
    <row r="376" spans="1:19">
      <c r="A376" s="40" t="str">
        <f>IF(C376="","",VLOOKUP('OPĆI DIO'!$C$1,'OPĆI DIO'!$N$4:$W$137,10,FALSE))</f>
        <v/>
      </c>
      <c r="B376" s="40" t="str">
        <f>IF(C376="","",VLOOKUP('OPĆI DIO'!$C$1,'OPĆI DIO'!$N$4:$W$137,9,FALSE))</f>
        <v/>
      </c>
      <c r="C376" s="45"/>
      <c r="D376" s="40" t="str">
        <f t="shared" si="56"/>
        <v/>
      </c>
      <c r="E376" s="45"/>
      <c r="F376" s="40" t="str">
        <f t="shared" si="57"/>
        <v/>
      </c>
      <c r="G376" s="77"/>
      <c r="H376" s="40" t="str">
        <f t="shared" si="58"/>
        <v/>
      </c>
      <c r="I376" s="40" t="str">
        <f t="shared" si="59"/>
        <v/>
      </c>
      <c r="J376" s="76"/>
      <c r="K376" s="76"/>
      <c r="L376" s="76"/>
      <c r="M376" s="44"/>
      <c r="N376" t="str">
        <f>IF(C376="","",'OPĆI DIO'!$C$1)</f>
        <v/>
      </c>
      <c r="O376" t="str">
        <f t="shared" si="60"/>
        <v/>
      </c>
      <c r="P376" t="str">
        <f t="shared" si="61"/>
        <v/>
      </c>
      <c r="Q376" t="str">
        <f t="shared" si="62"/>
        <v/>
      </c>
      <c r="R376" t="str">
        <f t="shared" si="63"/>
        <v/>
      </c>
      <c r="S376" t="str">
        <f t="shared" si="64"/>
        <v/>
      </c>
    </row>
    <row r="377" spans="1:19">
      <c r="A377" s="40" t="str">
        <f>IF(C377="","",VLOOKUP('OPĆI DIO'!$C$1,'OPĆI DIO'!$N$4:$W$137,10,FALSE))</f>
        <v/>
      </c>
      <c r="B377" s="40" t="str">
        <f>IF(C377="","",VLOOKUP('OPĆI DIO'!$C$1,'OPĆI DIO'!$N$4:$W$137,9,FALSE))</f>
        <v/>
      </c>
      <c r="C377" s="45"/>
      <c r="D377" s="40" t="str">
        <f t="shared" si="56"/>
        <v/>
      </c>
      <c r="E377" s="45"/>
      <c r="F377" s="40" t="str">
        <f t="shared" si="57"/>
        <v/>
      </c>
      <c r="G377" s="77"/>
      <c r="H377" s="40" t="str">
        <f t="shared" si="58"/>
        <v/>
      </c>
      <c r="I377" s="40" t="str">
        <f t="shared" si="59"/>
        <v/>
      </c>
      <c r="J377" s="76"/>
      <c r="K377" s="76"/>
      <c r="L377" s="76"/>
      <c r="M377" s="44"/>
      <c r="N377" t="str">
        <f>IF(C377="","",'OPĆI DIO'!$C$1)</f>
        <v/>
      </c>
      <c r="O377" t="str">
        <f t="shared" si="60"/>
        <v/>
      </c>
      <c r="P377" t="str">
        <f t="shared" si="61"/>
        <v/>
      </c>
      <c r="Q377" t="str">
        <f t="shared" si="62"/>
        <v/>
      </c>
      <c r="R377" t="str">
        <f t="shared" si="63"/>
        <v/>
      </c>
      <c r="S377" t="str">
        <f t="shared" si="64"/>
        <v/>
      </c>
    </row>
    <row r="378" spans="1:19">
      <c r="A378" s="40" t="str">
        <f>IF(C378="","",VLOOKUP('OPĆI DIO'!$C$1,'OPĆI DIO'!$N$4:$W$137,10,FALSE))</f>
        <v/>
      </c>
      <c r="B378" s="40" t="str">
        <f>IF(C378="","",VLOOKUP('OPĆI DIO'!$C$1,'OPĆI DIO'!$N$4:$W$137,9,FALSE))</f>
        <v/>
      </c>
      <c r="C378" s="45"/>
      <c r="D378" s="40" t="str">
        <f t="shared" si="56"/>
        <v/>
      </c>
      <c r="E378" s="45"/>
      <c r="F378" s="40" t="str">
        <f t="shared" si="57"/>
        <v/>
      </c>
      <c r="G378" s="77"/>
      <c r="H378" s="40" t="str">
        <f t="shared" si="58"/>
        <v/>
      </c>
      <c r="I378" s="40" t="str">
        <f t="shared" si="59"/>
        <v/>
      </c>
      <c r="J378" s="76"/>
      <c r="K378" s="76"/>
      <c r="L378" s="76"/>
      <c r="M378" s="44"/>
      <c r="N378" t="str">
        <f>IF(C378="","",'OPĆI DIO'!$C$1)</f>
        <v/>
      </c>
      <c r="O378" t="str">
        <f t="shared" si="60"/>
        <v/>
      </c>
      <c r="P378" t="str">
        <f t="shared" si="61"/>
        <v/>
      </c>
      <c r="Q378" t="str">
        <f t="shared" si="62"/>
        <v/>
      </c>
      <c r="R378" t="str">
        <f t="shared" si="63"/>
        <v/>
      </c>
      <c r="S378" t="str">
        <f t="shared" si="64"/>
        <v/>
      </c>
    </row>
    <row r="379" spans="1:19">
      <c r="A379" s="40" t="str">
        <f>IF(C379="","",VLOOKUP('OPĆI DIO'!$C$1,'OPĆI DIO'!$N$4:$W$137,10,FALSE))</f>
        <v/>
      </c>
      <c r="B379" s="40" t="str">
        <f>IF(C379="","",VLOOKUP('OPĆI DIO'!$C$1,'OPĆI DIO'!$N$4:$W$137,9,FALSE))</f>
        <v/>
      </c>
      <c r="C379" s="45"/>
      <c r="D379" s="40" t="str">
        <f t="shared" si="56"/>
        <v/>
      </c>
      <c r="E379" s="45"/>
      <c r="F379" s="40" t="str">
        <f t="shared" si="57"/>
        <v/>
      </c>
      <c r="G379" s="77"/>
      <c r="H379" s="40" t="str">
        <f t="shared" si="58"/>
        <v/>
      </c>
      <c r="I379" s="40" t="str">
        <f t="shared" si="59"/>
        <v/>
      </c>
      <c r="J379" s="76"/>
      <c r="K379" s="76"/>
      <c r="L379" s="76"/>
      <c r="M379" s="44"/>
      <c r="N379" t="str">
        <f>IF(C379="","",'OPĆI DIO'!$C$1)</f>
        <v/>
      </c>
      <c r="O379" t="str">
        <f t="shared" si="60"/>
        <v/>
      </c>
      <c r="P379" t="str">
        <f t="shared" si="61"/>
        <v/>
      </c>
      <c r="Q379" t="str">
        <f t="shared" si="62"/>
        <v/>
      </c>
      <c r="R379" t="str">
        <f t="shared" si="63"/>
        <v/>
      </c>
      <c r="S379" t="str">
        <f t="shared" si="64"/>
        <v/>
      </c>
    </row>
    <row r="380" spans="1:19">
      <c r="A380" s="40" t="str">
        <f>IF(C380="","",VLOOKUP('OPĆI DIO'!$C$1,'OPĆI DIO'!$N$4:$W$137,10,FALSE))</f>
        <v/>
      </c>
      <c r="B380" s="40" t="str">
        <f>IF(C380="","",VLOOKUP('OPĆI DIO'!$C$1,'OPĆI DIO'!$N$4:$W$137,9,FALSE))</f>
        <v/>
      </c>
      <c r="C380" s="45"/>
      <c r="D380" s="40" t="str">
        <f t="shared" si="56"/>
        <v/>
      </c>
      <c r="E380" s="45"/>
      <c r="F380" s="40" t="str">
        <f t="shared" si="57"/>
        <v/>
      </c>
      <c r="G380" s="77"/>
      <c r="H380" s="40" t="str">
        <f t="shared" si="58"/>
        <v/>
      </c>
      <c r="I380" s="40" t="str">
        <f t="shared" si="59"/>
        <v/>
      </c>
      <c r="J380" s="76"/>
      <c r="K380" s="76"/>
      <c r="L380" s="76"/>
      <c r="M380" s="44"/>
      <c r="N380" t="str">
        <f>IF(C380="","",'OPĆI DIO'!$C$1)</f>
        <v/>
      </c>
      <c r="O380" t="str">
        <f t="shared" si="60"/>
        <v/>
      </c>
      <c r="P380" t="str">
        <f t="shared" si="61"/>
        <v/>
      </c>
      <c r="Q380" t="str">
        <f t="shared" si="62"/>
        <v/>
      </c>
      <c r="R380" t="str">
        <f t="shared" si="63"/>
        <v/>
      </c>
      <c r="S380" t="str">
        <f t="shared" si="64"/>
        <v/>
      </c>
    </row>
    <row r="381" spans="1:19">
      <c r="A381" s="40" t="str">
        <f>IF(C381="","",VLOOKUP('OPĆI DIO'!$C$1,'OPĆI DIO'!$N$4:$W$137,10,FALSE))</f>
        <v/>
      </c>
      <c r="B381" s="40" t="str">
        <f>IF(C381="","",VLOOKUP('OPĆI DIO'!$C$1,'OPĆI DIO'!$N$4:$W$137,9,FALSE))</f>
        <v/>
      </c>
      <c r="C381" s="45"/>
      <c r="D381" s="40" t="str">
        <f t="shared" si="56"/>
        <v/>
      </c>
      <c r="E381" s="45"/>
      <c r="F381" s="40" t="str">
        <f t="shared" si="57"/>
        <v/>
      </c>
      <c r="G381" s="77"/>
      <c r="H381" s="40" t="str">
        <f t="shared" si="58"/>
        <v/>
      </c>
      <c r="I381" s="40" t="str">
        <f t="shared" si="59"/>
        <v/>
      </c>
      <c r="J381" s="76"/>
      <c r="K381" s="76"/>
      <c r="L381" s="76"/>
      <c r="M381" s="44"/>
      <c r="N381" t="str">
        <f>IF(C381="","",'OPĆI DIO'!$C$1)</f>
        <v/>
      </c>
      <c r="O381" t="str">
        <f t="shared" si="60"/>
        <v/>
      </c>
      <c r="P381" t="str">
        <f t="shared" si="61"/>
        <v/>
      </c>
      <c r="Q381" t="str">
        <f t="shared" si="62"/>
        <v/>
      </c>
      <c r="R381" t="str">
        <f t="shared" si="63"/>
        <v/>
      </c>
      <c r="S381" t="str">
        <f t="shared" si="64"/>
        <v/>
      </c>
    </row>
    <row r="382" spans="1:19">
      <c r="A382" s="40" t="str">
        <f>IF(C382="","",VLOOKUP('OPĆI DIO'!$C$1,'OPĆI DIO'!$N$4:$W$137,10,FALSE))</f>
        <v/>
      </c>
      <c r="B382" s="40" t="str">
        <f>IF(C382="","",VLOOKUP('OPĆI DIO'!$C$1,'OPĆI DIO'!$N$4:$W$137,9,FALSE))</f>
        <v/>
      </c>
      <c r="C382" s="45"/>
      <c r="D382" s="40" t="str">
        <f t="shared" si="56"/>
        <v/>
      </c>
      <c r="E382" s="45"/>
      <c r="F382" s="40" t="str">
        <f t="shared" si="57"/>
        <v/>
      </c>
      <c r="G382" s="77"/>
      <c r="H382" s="40" t="str">
        <f t="shared" si="58"/>
        <v/>
      </c>
      <c r="I382" s="40" t="str">
        <f t="shared" si="59"/>
        <v/>
      </c>
      <c r="J382" s="76"/>
      <c r="K382" s="76"/>
      <c r="L382" s="76"/>
      <c r="M382" s="44"/>
      <c r="N382" t="str">
        <f>IF(C382="","",'OPĆI DIO'!$C$1)</f>
        <v/>
      </c>
      <c r="O382" t="str">
        <f t="shared" si="60"/>
        <v/>
      </c>
      <c r="P382" t="str">
        <f t="shared" si="61"/>
        <v/>
      </c>
      <c r="Q382" t="str">
        <f t="shared" si="62"/>
        <v/>
      </c>
      <c r="R382" t="str">
        <f t="shared" si="63"/>
        <v/>
      </c>
      <c r="S382" t="str">
        <f t="shared" si="64"/>
        <v/>
      </c>
    </row>
    <row r="383" spans="1:19">
      <c r="A383" s="40" t="str">
        <f>IF(C383="","",VLOOKUP('OPĆI DIO'!$C$1,'OPĆI DIO'!$N$4:$W$137,10,FALSE))</f>
        <v/>
      </c>
      <c r="B383" s="40" t="str">
        <f>IF(C383="","",VLOOKUP('OPĆI DIO'!$C$1,'OPĆI DIO'!$N$4:$W$137,9,FALSE))</f>
        <v/>
      </c>
      <c r="C383" s="45"/>
      <c r="D383" s="40" t="str">
        <f t="shared" si="56"/>
        <v/>
      </c>
      <c r="E383" s="45"/>
      <c r="F383" s="40" t="str">
        <f t="shared" si="57"/>
        <v/>
      </c>
      <c r="G383" s="77"/>
      <c r="H383" s="40" t="str">
        <f t="shared" si="58"/>
        <v/>
      </c>
      <c r="I383" s="40" t="str">
        <f t="shared" si="59"/>
        <v/>
      </c>
      <c r="J383" s="76"/>
      <c r="K383" s="76"/>
      <c r="L383" s="76"/>
      <c r="M383" s="44"/>
      <c r="N383" t="str">
        <f>IF(C383="","",'OPĆI DIO'!$C$1)</f>
        <v/>
      </c>
      <c r="O383" t="str">
        <f t="shared" si="60"/>
        <v/>
      </c>
      <c r="P383" t="str">
        <f t="shared" si="61"/>
        <v/>
      </c>
      <c r="Q383" t="str">
        <f t="shared" si="62"/>
        <v/>
      </c>
      <c r="R383" t="str">
        <f t="shared" si="63"/>
        <v/>
      </c>
      <c r="S383" t="str">
        <f t="shared" si="64"/>
        <v/>
      </c>
    </row>
    <row r="384" spans="1:19">
      <c r="A384" s="40" t="str">
        <f>IF(C384="","",VLOOKUP('OPĆI DIO'!$C$1,'OPĆI DIO'!$N$4:$W$137,10,FALSE))</f>
        <v/>
      </c>
      <c r="B384" s="40" t="str">
        <f>IF(C384="","",VLOOKUP('OPĆI DIO'!$C$1,'OPĆI DIO'!$N$4:$W$137,9,FALSE))</f>
        <v/>
      </c>
      <c r="C384" s="45"/>
      <c r="D384" s="40" t="str">
        <f t="shared" si="56"/>
        <v/>
      </c>
      <c r="E384" s="45"/>
      <c r="F384" s="40" t="str">
        <f t="shared" si="57"/>
        <v/>
      </c>
      <c r="G384" s="77"/>
      <c r="H384" s="40" t="str">
        <f t="shared" si="58"/>
        <v/>
      </c>
      <c r="I384" s="40" t="str">
        <f t="shared" si="59"/>
        <v/>
      </c>
      <c r="J384" s="76"/>
      <c r="K384" s="76"/>
      <c r="L384" s="76"/>
      <c r="M384" s="44"/>
      <c r="N384" t="str">
        <f>IF(C384="","",'OPĆI DIO'!$C$1)</f>
        <v/>
      </c>
      <c r="O384" t="str">
        <f t="shared" si="60"/>
        <v/>
      </c>
      <c r="P384" t="str">
        <f t="shared" si="61"/>
        <v/>
      </c>
      <c r="Q384" t="str">
        <f t="shared" si="62"/>
        <v/>
      </c>
      <c r="R384" t="str">
        <f t="shared" si="63"/>
        <v/>
      </c>
      <c r="S384" t="str">
        <f t="shared" si="64"/>
        <v/>
      </c>
    </row>
    <row r="385" spans="1:19">
      <c r="A385" s="40" t="str">
        <f>IF(C385="","",VLOOKUP('OPĆI DIO'!$C$1,'OPĆI DIO'!$N$4:$W$137,10,FALSE))</f>
        <v/>
      </c>
      <c r="B385" s="40" t="str">
        <f>IF(C385="","",VLOOKUP('OPĆI DIO'!$C$1,'OPĆI DIO'!$N$4:$W$137,9,FALSE))</f>
        <v/>
      </c>
      <c r="C385" s="45"/>
      <c r="D385" s="40" t="str">
        <f t="shared" si="56"/>
        <v/>
      </c>
      <c r="E385" s="45"/>
      <c r="F385" s="40" t="str">
        <f t="shared" si="57"/>
        <v/>
      </c>
      <c r="G385" s="77"/>
      <c r="H385" s="40" t="str">
        <f t="shared" si="58"/>
        <v/>
      </c>
      <c r="I385" s="40" t="str">
        <f t="shared" si="59"/>
        <v/>
      </c>
      <c r="J385" s="76"/>
      <c r="K385" s="76"/>
      <c r="L385" s="76"/>
      <c r="M385" s="44"/>
      <c r="N385" t="str">
        <f>IF(C385="","",'OPĆI DIO'!$C$1)</f>
        <v/>
      </c>
      <c r="O385" t="str">
        <f t="shared" si="60"/>
        <v/>
      </c>
      <c r="P385" t="str">
        <f t="shared" si="61"/>
        <v/>
      </c>
      <c r="Q385" t="str">
        <f t="shared" si="62"/>
        <v/>
      </c>
      <c r="R385" t="str">
        <f t="shared" si="63"/>
        <v/>
      </c>
      <c r="S385" t="str">
        <f t="shared" si="64"/>
        <v/>
      </c>
    </row>
    <row r="386" spans="1:19">
      <c r="A386" s="40" t="str">
        <f>IF(C386="","",VLOOKUP('OPĆI DIO'!$C$1,'OPĆI DIO'!$N$4:$W$137,10,FALSE))</f>
        <v/>
      </c>
      <c r="B386" s="40" t="str">
        <f>IF(C386="","",VLOOKUP('OPĆI DIO'!$C$1,'OPĆI DIO'!$N$4:$W$137,9,FALSE))</f>
        <v/>
      </c>
      <c r="C386" s="45"/>
      <c r="D386" s="40" t="str">
        <f t="shared" si="56"/>
        <v/>
      </c>
      <c r="E386" s="45"/>
      <c r="F386" s="40" t="str">
        <f t="shared" si="57"/>
        <v/>
      </c>
      <c r="G386" s="77"/>
      <c r="H386" s="40" t="str">
        <f t="shared" si="58"/>
        <v/>
      </c>
      <c r="I386" s="40" t="str">
        <f t="shared" si="59"/>
        <v/>
      </c>
      <c r="J386" s="76"/>
      <c r="K386" s="76"/>
      <c r="L386" s="76"/>
      <c r="M386" s="44"/>
      <c r="N386" t="str">
        <f>IF(C386="","",'OPĆI DIO'!$C$1)</f>
        <v/>
      </c>
      <c r="O386" t="str">
        <f t="shared" si="60"/>
        <v/>
      </c>
      <c r="P386" t="str">
        <f t="shared" si="61"/>
        <v/>
      </c>
      <c r="Q386" t="str">
        <f t="shared" si="62"/>
        <v/>
      </c>
      <c r="R386" t="str">
        <f t="shared" si="63"/>
        <v/>
      </c>
      <c r="S386" t="str">
        <f t="shared" si="64"/>
        <v/>
      </c>
    </row>
    <row r="387" spans="1:19">
      <c r="A387" s="40" t="str">
        <f>IF(C387="","",VLOOKUP('OPĆI DIO'!$C$1,'OPĆI DIO'!$N$4:$W$137,10,FALSE))</f>
        <v/>
      </c>
      <c r="B387" s="40" t="str">
        <f>IF(C387="","",VLOOKUP('OPĆI DIO'!$C$1,'OPĆI DIO'!$N$4:$W$137,9,FALSE))</f>
        <v/>
      </c>
      <c r="C387" s="45"/>
      <c r="D387" s="40" t="str">
        <f t="shared" ref="D387:D450" si="65">IFERROR(VLOOKUP(C387,$T$6:$U$24,2,FALSE),"")</f>
        <v/>
      </c>
      <c r="E387" s="45"/>
      <c r="F387" s="40" t="str">
        <f t="shared" si="57"/>
        <v/>
      </c>
      <c r="G387" s="77"/>
      <c r="H387" s="40" t="str">
        <f t="shared" si="58"/>
        <v/>
      </c>
      <c r="I387" s="40" t="str">
        <f t="shared" si="59"/>
        <v/>
      </c>
      <c r="J387" s="76"/>
      <c r="K387" s="76"/>
      <c r="L387" s="76"/>
      <c r="M387" s="44"/>
      <c r="N387" t="str">
        <f>IF(C387="","",'OPĆI DIO'!$C$1)</f>
        <v/>
      </c>
      <c r="O387" t="str">
        <f t="shared" si="60"/>
        <v/>
      </c>
      <c r="P387" t="str">
        <f t="shared" si="61"/>
        <v/>
      </c>
      <c r="Q387" t="str">
        <f t="shared" si="62"/>
        <v/>
      </c>
      <c r="R387" t="str">
        <f t="shared" si="63"/>
        <v/>
      </c>
      <c r="S387" t="str">
        <f t="shared" si="64"/>
        <v/>
      </c>
    </row>
    <row r="388" spans="1:19">
      <c r="A388" s="40" t="str">
        <f>IF(C388="","",VLOOKUP('OPĆI DIO'!$C$1,'OPĆI DIO'!$N$4:$W$137,10,FALSE))</f>
        <v/>
      </c>
      <c r="B388" s="40" t="str">
        <f>IF(C388="","",VLOOKUP('OPĆI DIO'!$C$1,'OPĆI DIO'!$N$4:$W$137,9,FALSE))</f>
        <v/>
      </c>
      <c r="C388" s="45"/>
      <c r="D388" s="40" t="str">
        <f t="shared" si="65"/>
        <v/>
      </c>
      <c r="E388" s="45"/>
      <c r="F388" s="40" t="str">
        <f t="shared" ref="F388:F451" si="66">IFERROR(VLOOKUP(E388,$W$5:$Y$129,2,FALSE),"")</f>
        <v/>
      </c>
      <c r="G388" s="77"/>
      <c r="H388" s="40" t="str">
        <f t="shared" ref="H388:H451" si="67">IFERROR(VLOOKUP(G388,$AC$6:$AD$344,2,FALSE),"")</f>
        <v/>
      </c>
      <c r="I388" s="40" t="str">
        <f t="shared" ref="I388:I451" si="68">IFERROR(VLOOKUP(G388,$AC$6:$AG$344,3,FALSE),"")</f>
        <v/>
      </c>
      <c r="J388" s="76"/>
      <c r="K388" s="76"/>
      <c r="L388" s="76"/>
      <c r="M388" s="44"/>
      <c r="N388" t="str">
        <f>IF(C388="","",'OPĆI DIO'!$C$1)</f>
        <v/>
      </c>
      <c r="O388" t="str">
        <f t="shared" ref="O388:O451" si="69">LEFT(E388,3)</f>
        <v/>
      </c>
      <c r="P388" t="str">
        <f t="shared" ref="P388:P451" si="70">LEFT(E388,2)</f>
        <v/>
      </c>
      <c r="Q388" t="str">
        <f t="shared" ref="Q388:Q451" si="71">LEFT(C388,3)</f>
        <v/>
      </c>
      <c r="R388" t="str">
        <f t="shared" ref="R388:R451" si="72">MID(I388,2,2)</f>
        <v/>
      </c>
      <c r="S388" t="str">
        <f t="shared" ref="S388:S451" si="73">LEFT(E388,1)</f>
        <v/>
      </c>
    </row>
    <row r="389" spans="1:19">
      <c r="A389" s="40" t="str">
        <f>IF(C389="","",VLOOKUP('OPĆI DIO'!$C$1,'OPĆI DIO'!$N$4:$W$137,10,FALSE))</f>
        <v/>
      </c>
      <c r="B389" s="40" t="str">
        <f>IF(C389="","",VLOOKUP('OPĆI DIO'!$C$1,'OPĆI DIO'!$N$4:$W$137,9,FALSE))</f>
        <v/>
      </c>
      <c r="C389" s="45"/>
      <c r="D389" s="40" t="str">
        <f t="shared" si="65"/>
        <v/>
      </c>
      <c r="E389" s="45"/>
      <c r="F389" s="40" t="str">
        <f t="shared" si="66"/>
        <v/>
      </c>
      <c r="G389" s="77"/>
      <c r="H389" s="40" t="str">
        <f t="shared" si="67"/>
        <v/>
      </c>
      <c r="I389" s="40" t="str">
        <f t="shared" si="68"/>
        <v/>
      </c>
      <c r="J389" s="76"/>
      <c r="K389" s="76"/>
      <c r="L389" s="76"/>
      <c r="M389" s="44"/>
      <c r="N389" t="str">
        <f>IF(C389="","",'OPĆI DIO'!$C$1)</f>
        <v/>
      </c>
      <c r="O389" t="str">
        <f t="shared" si="69"/>
        <v/>
      </c>
      <c r="P389" t="str">
        <f t="shared" si="70"/>
        <v/>
      </c>
      <c r="Q389" t="str">
        <f t="shared" si="71"/>
        <v/>
      </c>
      <c r="R389" t="str">
        <f t="shared" si="72"/>
        <v/>
      </c>
      <c r="S389" t="str">
        <f t="shared" si="73"/>
        <v/>
      </c>
    </row>
    <row r="390" spans="1:19">
      <c r="A390" s="40" t="str">
        <f>IF(C390="","",VLOOKUP('OPĆI DIO'!$C$1,'OPĆI DIO'!$N$4:$W$137,10,FALSE))</f>
        <v/>
      </c>
      <c r="B390" s="40" t="str">
        <f>IF(C390="","",VLOOKUP('OPĆI DIO'!$C$1,'OPĆI DIO'!$N$4:$W$137,9,FALSE))</f>
        <v/>
      </c>
      <c r="C390" s="45"/>
      <c r="D390" s="40" t="str">
        <f t="shared" si="65"/>
        <v/>
      </c>
      <c r="E390" s="45"/>
      <c r="F390" s="40" t="str">
        <f t="shared" si="66"/>
        <v/>
      </c>
      <c r="G390" s="77"/>
      <c r="H390" s="40" t="str">
        <f t="shared" si="67"/>
        <v/>
      </c>
      <c r="I390" s="40" t="str">
        <f t="shared" si="68"/>
        <v/>
      </c>
      <c r="J390" s="76"/>
      <c r="K390" s="76"/>
      <c r="L390" s="76"/>
      <c r="M390" s="44"/>
      <c r="N390" t="str">
        <f>IF(C390="","",'OPĆI DIO'!$C$1)</f>
        <v/>
      </c>
      <c r="O390" t="str">
        <f t="shared" si="69"/>
        <v/>
      </c>
      <c r="P390" t="str">
        <f t="shared" si="70"/>
        <v/>
      </c>
      <c r="Q390" t="str">
        <f t="shared" si="71"/>
        <v/>
      </c>
      <c r="R390" t="str">
        <f t="shared" si="72"/>
        <v/>
      </c>
      <c r="S390" t="str">
        <f t="shared" si="73"/>
        <v/>
      </c>
    </row>
    <row r="391" spans="1:19">
      <c r="A391" s="40" t="str">
        <f>IF(C391="","",VLOOKUP('OPĆI DIO'!$C$1,'OPĆI DIO'!$N$4:$W$137,10,FALSE))</f>
        <v/>
      </c>
      <c r="B391" s="40" t="str">
        <f>IF(C391="","",VLOOKUP('OPĆI DIO'!$C$1,'OPĆI DIO'!$N$4:$W$137,9,FALSE))</f>
        <v/>
      </c>
      <c r="C391" s="45"/>
      <c r="D391" s="40" t="str">
        <f t="shared" si="65"/>
        <v/>
      </c>
      <c r="E391" s="45"/>
      <c r="F391" s="40" t="str">
        <f t="shared" si="66"/>
        <v/>
      </c>
      <c r="G391" s="77"/>
      <c r="H391" s="40" t="str">
        <f t="shared" si="67"/>
        <v/>
      </c>
      <c r="I391" s="40" t="str">
        <f t="shared" si="68"/>
        <v/>
      </c>
      <c r="J391" s="76"/>
      <c r="K391" s="76"/>
      <c r="L391" s="76"/>
      <c r="M391" s="44"/>
      <c r="N391" t="str">
        <f>IF(C391="","",'OPĆI DIO'!$C$1)</f>
        <v/>
      </c>
      <c r="O391" t="str">
        <f t="shared" si="69"/>
        <v/>
      </c>
      <c r="P391" t="str">
        <f t="shared" si="70"/>
        <v/>
      </c>
      <c r="Q391" t="str">
        <f t="shared" si="71"/>
        <v/>
      </c>
      <c r="R391" t="str">
        <f t="shared" si="72"/>
        <v/>
      </c>
      <c r="S391" t="str">
        <f t="shared" si="73"/>
        <v/>
      </c>
    </row>
    <row r="392" spans="1:19">
      <c r="A392" s="40" t="str">
        <f>IF(C392="","",VLOOKUP('OPĆI DIO'!$C$1,'OPĆI DIO'!$N$4:$W$137,10,FALSE))</f>
        <v/>
      </c>
      <c r="B392" s="40" t="str">
        <f>IF(C392="","",VLOOKUP('OPĆI DIO'!$C$1,'OPĆI DIO'!$N$4:$W$137,9,FALSE))</f>
        <v/>
      </c>
      <c r="C392" s="45"/>
      <c r="D392" s="40" t="str">
        <f t="shared" si="65"/>
        <v/>
      </c>
      <c r="E392" s="45"/>
      <c r="F392" s="40" t="str">
        <f t="shared" si="66"/>
        <v/>
      </c>
      <c r="G392" s="77"/>
      <c r="H392" s="40" t="str">
        <f t="shared" si="67"/>
        <v/>
      </c>
      <c r="I392" s="40" t="str">
        <f t="shared" si="68"/>
        <v/>
      </c>
      <c r="J392" s="76"/>
      <c r="K392" s="76"/>
      <c r="L392" s="76"/>
      <c r="M392" s="44"/>
      <c r="N392" t="str">
        <f>IF(C392="","",'OPĆI DIO'!$C$1)</f>
        <v/>
      </c>
      <c r="O392" t="str">
        <f t="shared" si="69"/>
        <v/>
      </c>
      <c r="P392" t="str">
        <f t="shared" si="70"/>
        <v/>
      </c>
      <c r="Q392" t="str">
        <f t="shared" si="71"/>
        <v/>
      </c>
      <c r="R392" t="str">
        <f t="shared" si="72"/>
        <v/>
      </c>
      <c r="S392" t="str">
        <f t="shared" si="73"/>
        <v/>
      </c>
    </row>
    <row r="393" spans="1:19">
      <c r="A393" s="40" t="str">
        <f>IF(C393="","",VLOOKUP('OPĆI DIO'!$C$1,'OPĆI DIO'!$N$4:$W$137,10,FALSE))</f>
        <v/>
      </c>
      <c r="B393" s="40" t="str">
        <f>IF(C393="","",VLOOKUP('OPĆI DIO'!$C$1,'OPĆI DIO'!$N$4:$W$137,9,FALSE))</f>
        <v/>
      </c>
      <c r="C393" s="45"/>
      <c r="D393" s="40" t="str">
        <f t="shared" si="65"/>
        <v/>
      </c>
      <c r="E393" s="45"/>
      <c r="F393" s="40" t="str">
        <f t="shared" si="66"/>
        <v/>
      </c>
      <c r="G393" s="77"/>
      <c r="H393" s="40" t="str">
        <f t="shared" si="67"/>
        <v/>
      </c>
      <c r="I393" s="40" t="str">
        <f t="shared" si="68"/>
        <v/>
      </c>
      <c r="J393" s="76"/>
      <c r="K393" s="76"/>
      <c r="L393" s="76"/>
      <c r="M393" s="44"/>
      <c r="N393" t="str">
        <f>IF(C393="","",'OPĆI DIO'!$C$1)</f>
        <v/>
      </c>
      <c r="O393" t="str">
        <f t="shared" si="69"/>
        <v/>
      </c>
      <c r="P393" t="str">
        <f t="shared" si="70"/>
        <v/>
      </c>
      <c r="Q393" t="str">
        <f t="shared" si="71"/>
        <v/>
      </c>
      <c r="R393" t="str">
        <f t="shared" si="72"/>
        <v/>
      </c>
      <c r="S393" t="str">
        <f t="shared" si="73"/>
        <v/>
      </c>
    </row>
    <row r="394" spans="1:19">
      <c r="A394" s="40" t="str">
        <f>IF(C394="","",VLOOKUP('OPĆI DIO'!$C$1,'OPĆI DIO'!$N$4:$W$137,10,FALSE))</f>
        <v/>
      </c>
      <c r="B394" s="40" t="str">
        <f>IF(C394="","",VLOOKUP('OPĆI DIO'!$C$1,'OPĆI DIO'!$N$4:$W$137,9,FALSE))</f>
        <v/>
      </c>
      <c r="C394" s="45"/>
      <c r="D394" s="40" t="str">
        <f t="shared" si="65"/>
        <v/>
      </c>
      <c r="E394" s="45"/>
      <c r="F394" s="40" t="str">
        <f t="shared" si="66"/>
        <v/>
      </c>
      <c r="G394" s="77"/>
      <c r="H394" s="40" t="str">
        <f t="shared" si="67"/>
        <v/>
      </c>
      <c r="I394" s="40" t="str">
        <f t="shared" si="68"/>
        <v/>
      </c>
      <c r="J394" s="76"/>
      <c r="K394" s="76"/>
      <c r="L394" s="76"/>
      <c r="M394" s="44"/>
      <c r="N394" t="str">
        <f>IF(C394="","",'OPĆI DIO'!$C$1)</f>
        <v/>
      </c>
      <c r="O394" t="str">
        <f t="shared" si="69"/>
        <v/>
      </c>
      <c r="P394" t="str">
        <f t="shared" si="70"/>
        <v/>
      </c>
      <c r="Q394" t="str">
        <f t="shared" si="71"/>
        <v/>
      </c>
      <c r="R394" t="str">
        <f t="shared" si="72"/>
        <v/>
      </c>
      <c r="S394" t="str">
        <f t="shared" si="73"/>
        <v/>
      </c>
    </row>
    <row r="395" spans="1:19">
      <c r="A395" s="40" t="str">
        <f>IF(C395="","",VLOOKUP('OPĆI DIO'!$C$1,'OPĆI DIO'!$N$4:$W$137,10,FALSE))</f>
        <v/>
      </c>
      <c r="B395" s="40" t="str">
        <f>IF(C395="","",VLOOKUP('OPĆI DIO'!$C$1,'OPĆI DIO'!$N$4:$W$137,9,FALSE))</f>
        <v/>
      </c>
      <c r="C395" s="45"/>
      <c r="D395" s="40" t="str">
        <f t="shared" si="65"/>
        <v/>
      </c>
      <c r="E395" s="45"/>
      <c r="F395" s="40" t="str">
        <f t="shared" si="66"/>
        <v/>
      </c>
      <c r="G395" s="77"/>
      <c r="H395" s="40" t="str">
        <f t="shared" si="67"/>
        <v/>
      </c>
      <c r="I395" s="40" t="str">
        <f t="shared" si="68"/>
        <v/>
      </c>
      <c r="J395" s="76"/>
      <c r="K395" s="76"/>
      <c r="L395" s="76"/>
      <c r="M395" s="44"/>
      <c r="N395" t="str">
        <f>IF(C395="","",'OPĆI DIO'!$C$1)</f>
        <v/>
      </c>
      <c r="O395" t="str">
        <f t="shared" si="69"/>
        <v/>
      </c>
      <c r="P395" t="str">
        <f t="shared" si="70"/>
        <v/>
      </c>
      <c r="Q395" t="str">
        <f t="shared" si="71"/>
        <v/>
      </c>
      <c r="R395" t="str">
        <f t="shared" si="72"/>
        <v/>
      </c>
      <c r="S395" t="str">
        <f t="shared" si="73"/>
        <v/>
      </c>
    </row>
    <row r="396" spans="1:19">
      <c r="A396" s="40" t="str">
        <f>IF(C396="","",VLOOKUP('OPĆI DIO'!$C$1,'OPĆI DIO'!$N$4:$W$137,10,FALSE))</f>
        <v/>
      </c>
      <c r="B396" s="40" t="str">
        <f>IF(C396="","",VLOOKUP('OPĆI DIO'!$C$1,'OPĆI DIO'!$N$4:$W$137,9,FALSE))</f>
        <v/>
      </c>
      <c r="C396" s="45"/>
      <c r="D396" s="40" t="str">
        <f t="shared" si="65"/>
        <v/>
      </c>
      <c r="E396" s="45"/>
      <c r="F396" s="40" t="str">
        <f t="shared" si="66"/>
        <v/>
      </c>
      <c r="G396" s="77"/>
      <c r="H396" s="40" t="str">
        <f t="shared" si="67"/>
        <v/>
      </c>
      <c r="I396" s="40" t="str">
        <f t="shared" si="68"/>
        <v/>
      </c>
      <c r="J396" s="76"/>
      <c r="K396" s="76"/>
      <c r="L396" s="76"/>
      <c r="M396" s="44"/>
      <c r="N396" t="str">
        <f>IF(C396="","",'OPĆI DIO'!$C$1)</f>
        <v/>
      </c>
      <c r="O396" t="str">
        <f t="shared" si="69"/>
        <v/>
      </c>
      <c r="P396" t="str">
        <f t="shared" si="70"/>
        <v/>
      </c>
      <c r="Q396" t="str">
        <f t="shared" si="71"/>
        <v/>
      </c>
      <c r="R396" t="str">
        <f t="shared" si="72"/>
        <v/>
      </c>
      <c r="S396" t="str">
        <f t="shared" si="73"/>
        <v/>
      </c>
    </row>
    <row r="397" spans="1:19">
      <c r="A397" s="40" t="str">
        <f>IF(C397="","",VLOOKUP('OPĆI DIO'!$C$1,'OPĆI DIO'!$N$4:$W$137,10,FALSE))</f>
        <v/>
      </c>
      <c r="B397" s="40" t="str">
        <f>IF(C397="","",VLOOKUP('OPĆI DIO'!$C$1,'OPĆI DIO'!$N$4:$W$137,9,FALSE))</f>
        <v/>
      </c>
      <c r="C397" s="45"/>
      <c r="D397" s="40" t="str">
        <f t="shared" si="65"/>
        <v/>
      </c>
      <c r="E397" s="45"/>
      <c r="F397" s="40" t="str">
        <f t="shared" si="66"/>
        <v/>
      </c>
      <c r="G397" s="77"/>
      <c r="H397" s="40" t="str">
        <f t="shared" si="67"/>
        <v/>
      </c>
      <c r="I397" s="40" t="str">
        <f t="shared" si="68"/>
        <v/>
      </c>
      <c r="J397" s="76"/>
      <c r="K397" s="76"/>
      <c r="L397" s="76"/>
      <c r="M397" s="44"/>
      <c r="N397" t="str">
        <f>IF(C397="","",'OPĆI DIO'!$C$1)</f>
        <v/>
      </c>
      <c r="O397" t="str">
        <f t="shared" si="69"/>
        <v/>
      </c>
      <c r="P397" t="str">
        <f t="shared" si="70"/>
        <v/>
      </c>
      <c r="Q397" t="str">
        <f t="shared" si="71"/>
        <v/>
      </c>
      <c r="R397" t="str">
        <f t="shared" si="72"/>
        <v/>
      </c>
      <c r="S397" t="str">
        <f t="shared" si="73"/>
        <v/>
      </c>
    </row>
    <row r="398" spans="1:19">
      <c r="A398" s="40" t="str">
        <f>IF(C398="","",VLOOKUP('OPĆI DIO'!$C$1,'OPĆI DIO'!$N$4:$W$137,10,FALSE))</f>
        <v/>
      </c>
      <c r="B398" s="40" t="str">
        <f>IF(C398="","",VLOOKUP('OPĆI DIO'!$C$1,'OPĆI DIO'!$N$4:$W$137,9,FALSE))</f>
        <v/>
      </c>
      <c r="C398" s="45"/>
      <c r="D398" s="40" t="str">
        <f t="shared" si="65"/>
        <v/>
      </c>
      <c r="E398" s="45"/>
      <c r="F398" s="40" t="str">
        <f t="shared" si="66"/>
        <v/>
      </c>
      <c r="G398" s="77"/>
      <c r="H398" s="40" t="str">
        <f t="shared" si="67"/>
        <v/>
      </c>
      <c r="I398" s="40" t="str">
        <f t="shared" si="68"/>
        <v/>
      </c>
      <c r="J398" s="76"/>
      <c r="K398" s="76"/>
      <c r="L398" s="76"/>
      <c r="M398" s="44"/>
      <c r="N398" t="str">
        <f>IF(C398="","",'OPĆI DIO'!$C$1)</f>
        <v/>
      </c>
      <c r="O398" t="str">
        <f t="shared" si="69"/>
        <v/>
      </c>
      <c r="P398" t="str">
        <f t="shared" si="70"/>
        <v/>
      </c>
      <c r="Q398" t="str">
        <f t="shared" si="71"/>
        <v/>
      </c>
      <c r="R398" t="str">
        <f t="shared" si="72"/>
        <v/>
      </c>
      <c r="S398" t="str">
        <f t="shared" si="73"/>
        <v/>
      </c>
    </row>
    <row r="399" spans="1:19">
      <c r="A399" s="40" t="str">
        <f>IF(C399="","",VLOOKUP('OPĆI DIO'!$C$1,'OPĆI DIO'!$N$4:$W$137,10,FALSE))</f>
        <v/>
      </c>
      <c r="B399" s="40" t="str">
        <f>IF(C399="","",VLOOKUP('OPĆI DIO'!$C$1,'OPĆI DIO'!$N$4:$W$137,9,FALSE))</f>
        <v/>
      </c>
      <c r="C399" s="45"/>
      <c r="D399" s="40" t="str">
        <f t="shared" si="65"/>
        <v/>
      </c>
      <c r="E399" s="45"/>
      <c r="F399" s="40" t="str">
        <f t="shared" si="66"/>
        <v/>
      </c>
      <c r="G399" s="77"/>
      <c r="H399" s="40" t="str">
        <f t="shared" si="67"/>
        <v/>
      </c>
      <c r="I399" s="40" t="str">
        <f t="shared" si="68"/>
        <v/>
      </c>
      <c r="J399" s="76"/>
      <c r="K399" s="76"/>
      <c r="L399" s="76"/>
      <c r="M399" s="44"/>
      <c r="N399" t="str">
        <f>IF(C399="","",'OPĆI DIO'!$C$1)</f>
        <v/>
      </c>
      <c r="O399" t="str">
        <f t="shared" si="69"/>
        <v/>
      </c>
      <c r="P399" t="str">
        <f t="shared" si="70"/>
        <v/>
      </c>
      <c r="Q399" t="str">
        <f t="shared" si="71"/>
        <v/>
      </c>
      <c r="R399" t="str">
        <f t="shared" si="72"/>
        <v/>
      </c>
      <c r="S399" t="str">
        <f t="shared" si="73"/>
        <v/>
      </c>
    </row>
    <row r="400" spans="1:19">
      <c r="A400" s="40" t="str">
        <f>IF(C400="","",VLOOKUP('OPĆI DIO'!$C$1,'OPĆI DIO'!$N$4:$W$137,10,FALSE))</f>
        <v/>
      </c>
      <c r="B400" s="40" t="str">
        <f>IF(C400="","",VLOOKUP('OPĆI DIO'!$C$1,'OPĆI DIO'!$N$4:$W$137,9,FALSE))</f>
        <v/>
      </c>
      <c r="C400" s="45"/>
      <c r="D400" s="40" t="str">
        <f t="shared" si="65"/>
        <v/>
      </c>
      <c r="E400" s="45"/>
      <c r="F400" s="40" t="str">
        <f t="shared" si="66"/>
        <v/>
      </c>
      <c r="G400" s="77"/>
      <c r="H400" s="40" t="str">
        <f t="shared" si="67"/>
        <v/>
      </c>
      <c r="I400" s="40" t="str">
        <f t="shared" si="68"/>
        <v/>
      </c>
      <c r="J400" s="76"/>
      <c r="K400" s="76"/>
      <c r="L400" s="76"/>
      <c r="M400" s="44"/>
      <c r="N400" t="str">
        <f>IF(C400="","",'OPĆI DIO'!$C$1)</f>
        <v/>
      </c>
      <c r="O400" t="str">
        <f t="shared" si="69"/>
        <v/>
      </c>
      <c r="P400" t="str">
        <f t="shared" si="70"/>
        <v/>
      </c>
      <c r="Q400" t="str">
        <f t="shared" si="71"/>
        <v/>
      </c>
      <c r="R400" t="str">
        <f t="shared" si="72"/>
        <v/>
      </c>
      <c r="S400" t="str">
        <f t="shared" si="73"/>
        <v/>
      </c>
    </row>
    <row r="401" spans="1:19">
      <c r="A401" s="40" t="str">
        <f>IF(C401="","",VLOOKUP('OPĆI DIO'!$C$1,'OPĆI DIO'!$N$4:$W$137,10,FALSE))</f>
        <v/>
      </c>
      <c r="B401" s="40" t="str">
        <f>IF(C401="","",VLOOKUP('OPĆI DIO'!$C$1,'OPĆI DIO'!$N$4:$W$137,9,FALSE))</f>
        <v/>
      </c>
      <c r="C401" s="45"/>
      <c r="D401" s="40" t="str">
        <f t="shared" si="65"/>
        <v/>
      </c>
      <c r="E401" s="45"/>
      <c r="F401" s="40" t="str">
        <f t="shared" si="66"/>
        <v/>
      </c>
      <c r="G401" s="77"/>
      <c r="H401" s="40" t="str">
        <f t="shared" si="67"/>
        <v/>
      </c>
      <c r="I401" s="40" t="str">
        <f t="shared" si="68"/>
        <v/>
      </c>
      <c r="J401" s="76"/>
      <c r="K401" s="76"/>
      <c r="L401" s="76"/>
      <c r="M401" s="44"/>
      <c r="N401" t="str">
        <f>IF(C401="","",'OPĆI DIO'!$C$1)</f>
        <v/>
      </c>
      <c r="O401" t="str">
        <f t="shared" si="69"/>
        <v/>
      </c>
      <c r="P401" t="str">
        <f t="shared" si="70"/>
        <v/>
      </c>
      <c r="Q401" t="str">
        <f t="shared" si="71"/>
        <v/>
      </c>
      <c r="R401" t="str">
        <f t="shared" si="72"/>
        <v/>
      </c>
      <c r="S401" t="str">
        <f t="shared" si="73"/>
        <v/>
      </c>
    </row>
    <row r="402" spans="1:19">
      <c r="A402" s="40" t="str">
        <f>IF(C402="","",VLOOKUP('OPĆI DIO'!$C$1,'OPĆI DIO'!$N$4:$W$137,10,FALSE))</f>
        <v/>
      </c>
      <c r="B402" s="40" t="str">
        <f>IF(C402="","",VLOOKUP('OPĆI DIO'!$C$1,'OPĆI DIO'!$N$4:$W$137,9,FALSE))</f>
        <v/>
      </c>
      <c r="C402" s="45"/>
      <c r="D402" s="40" t="str">
        <f t="shared" si="65"/>
        <v/>
      </c>
      <c r="E402" s="45"/>
      <c r="F402" s="40" t="str">
        <f t="shared" si="66"/>
        <v/>
      </c>
      <c r="G402" s="77"/>
      <c r="H402" s="40" t="str">
        <f t="shared" si="67"/>
        <v/>
      </c>
      <c r="I402" s="40" t="str">
        <f t="shared" si="68"/>
        <v/>
      </c>
      <c r="J402" s="76"/>
      <c r="K402" s="76"/>
      <c r="L402" s="76"/>
      <c r="M402" s="44"/>
      <c r="N402" t="str">
        <f>IF(C402="","",'OPĆI DIO'!$C$1)</f>
        <v/>
      </c>
      <c r="O402" t="str">
        <f t="shared" si="69"/>
        <v/>
      </c>
      <c r="P402" t="str">
        <f t="shared" si="70"/>
        <v/>
      </c>
      <c r="Q402" t="str">
        <f t="shared" si="71"/>
        <v/>
      </c>
      <c r="R402" t="str">
        <f t="shared" si="72"/>
        <v/>
      </c>
      <c r="S402" t="str">
        <f t="shared" si="73"/>
        <v/>
      </c>
    </row>
    <row r="403" spans="1:19">
      <c r="A403" s="40" t="str">
        <f>IF(C403="","",VLOOKUP('OPĆI DIO'!$C$1,'OPĆI DIO'!$N$4:$W$137,10,FALSE))</f>
        <v/>
      </c>
      <c r="B403" s="40" t="str">
        <f>IF(C403="","",VLOOKUP('OPĆI DIO'!$C$1,'OPĆI DIO'!$N$4:$W$137,9,FALSE))</f>
        <v/>
      </c>
      <c r="C403" s="45"/>
      <c r="D403" s="40" t="str">
        <f t="shared" si="65"/>
        <v/>
      </c>
      <c r="E403" s="45"/>
      <c r="F403" s="40" t="str">
        <f t="shared" si="66"/>
        <v/>
      </c>
      <c r="G403" s="77"/>
      <c r="H403" s="40" t="str">
        <f t="shared" si="67"/>
        <v/>
      </c>
      <c r="I403" s="40" t="str">
        <f t="shared" si="68"/>
        <v/>
      </c>
      <c r="J403" s="76"/>
      <c r="K403" s="76"/>
      <c r="L403" s="76"/>
      <c r="M403" s="44"/>
      <c r="N403" t="str">
        <f>IF(C403="","",'OPĆI DIO'!$C$1)</f>
        <v/>
      </c>
      <c r="O403" t="str">
        <f t="shared" si="69"/>
        <v/>
      </c>
      <c r="P403" t="str">
        <f t="shared" si="70"/>
        <v/>
      </c>
      <c r="Q403" t="str">
        <f t="shared" si="71"/>
        <v/>
      </c>
      <c r="R403" t="str">
        <f t="shared" si="72"/>
        <v/>
      </c>
      <c r="S403" t="str">
        <f t="shared" si="73"/>
        <v/>
      </c>
    </row>
    <row r="404" spans="1:19">
      <c r="A404" s="40" t="str">
        <f>IF(C404="","",VLOOKUP('OPĆI DIO'!$C$1,'OPĆI DIO'!$N$4:$W$137,10,FALSE))</f>
        <v/>
      </c>
      <c r="B404" s="40" t="str">
        <f>IF(C404="","",VLOOKUP('OPĆI DIO'!$C$1,'OPĆI DIO'!$N$4:$W$137,9,FALSE))</f>
        <v/>
      </c>
      <c r="C404" s="45"/>
      <c r="D404" s="40" t="str">
        <f t="shared" si="65"/>
        <v/>
      </c>
      <c r="E404" s="45"/>
      <c r="F404" s="40" t="str">
        <f t="shared" si="66"/>
        <v/>
      </c>
      <c r="G404" s="77"/>
      <c r="H404" s="40" t="str">
        <f t="shared" si="67"/>
        <v/>
      </c>
      <c r="I404" s="40" t="str">
        <f t="shared" si="68"/>
        <v/>
      </c>
      <c r="J404" s="76"/>
      <c r="K404" s="76"/>
      <c r="L404" s="76"/>
      <c r="M404" s="44"/>
      <c r="N404" t="str">
        <f>IF(C404="","",'OPĆI DIO'!$C$1)</f>
        <v/>
      </c>
      <c r="O404" t="str">
        <f t="shared" si="69"/>
        <v/>
      </c>
      <c r="P404" t="str">
        <f t="shared" si="70"/>
        <v/>
      </c>
      <c r="Q404" t="str">
        <f t="shared" si="71"/>
        <v/>
      </c>
      <c r="R404" t="str">
        <f t="shared" si="72"/>
        <v/>
      </c>
      <c r="S404" t="str">
        <f t="shared" si="73"/>
        <v/>
      </c>
    </row>
    <row r="405" spans="1:19">
      <c r="A405" s="40" t="str">
        <f>IF(C405="","",VLOOKUP('OPĆI DIO'!$C$1,'OPĆI DIO'!$N$4:$W$137,10,FALSE))</f>
        <v/>
      </c>
      <c r="B405" s="40" t="str">
        <f>IF(C405="","",VLOOKUP('OPĆI DIO'!$C$1,'OPĆI DIO'!$N$4:$W$137,9,FALSE))</f>
        <v/>
      </c>
      <c r="C405" s="45"/>
      <c r="D405" s="40" t="str">
        <f t="shared" si="65"/>
        <v/>
      </c>
      <c r="E405" s="45"/>
      <c r="F405" s="40" t="str">
        <f t="shared" si="66"/>
        <v/>
      </c>
      <c r="G405" s="77"/>
      <c r="H405" s="40" t="str">
        <f t="shared" si="67"/>
        <v/>
      </c>
      <c r="I405" s="40" t="str">
        <f t="shared" si="68"/>
        <v/>
      </c>
      <c r="J405" s="76"/>
      <c r="K405" s="76"/>
      <c r="L405" s="76"/>
      <c r="M405" s="44"/>
      <c r="N405" t="str">
        <f>IF(C405="","",'OPĆI DIO'!$C$1)</f>
        <v/>
      </c>
      <c r="O405" t="str">
        <f t="shared" si="69"/>
        <v/>
      </c>
      <c r="P405" t="str">
        <f t="shared" si="70"/>
        <v/>
      </c>
      <c r="Q405" t="str">
        <f t="shared" si="71"/>
        <v/>
      </c>
      <c r="R405" t="str">
        <f t="shared" si="72"/>
        <v/>
      </c>
      <c r="S405" t="str">
        <f t="shared" si="73"/>
        <v/>
      </c>
    </row>
    <row r="406" spans="1:19">
      <c r="A406" s="40" t="str">
        <f>IF(C406="","",VLOOKUP('OPĆI DIO'!$C$1,'OPĆI DIO'!$N$4:$W$137,10,FALSE))</f>
        <v/>
      </c>
      <c r="B406" s="40" t="str">
        <f>IF(C406="","",VLOOKUP('OPĆI DIO'!$C$1,'OPĆI DIO'!$N$4:$W$137,9,FALSE))</f>
        <v/>
      </c>
      <c r="C406" s="45"/>
      <c r="D406" s="40" t="str">
        <f t="shared" si="65"/>
        <v/>
      </c>
      <c r="E406" s="45"/>
      <c r="F406" s="40" t="str">
        <f t="shared" si="66"/>
        <v/>
      </c>
      <c r="G406" s="77"/>
      <c r="H406" s="40" t="str">
        <f t="shared" si="67"/>
        <v/>
      </c>
      <c r="I406" s="40" t="str">
        <f t="shared" si="68"/>
        <v/>
      </c>
      <c r="J406" s="76"/>
      <c r="K406" s="76"/>
      <c r="L406" s="76"/>
      <c r="M406" s="44"/>
      <c r="N406" t="str">
        <f>IF(C406="","",'OPĆI DIO'!$C$1)</f>
        <v/>
      </c>
      <c r="O406" t="str">
        <f t="shared" si="69"/>
        <v/>
      </c>
      <c r="P406" t="str">
        <f t="shared" si="70"/>
        <v/>
      </c>
      <c r="Q406" t="str">
        <f t="shared" si="71"/>
        <v/>
      </c>
      <c r="R406" t="str">
        <f t="shared" si="72"/>
        <v/>
      </c>
      <c r="S406" t="str">
        <f t="shared" si="73"/>
        <v/>
      </c>
    </row>
    <row r="407" spans="1:19">
      <c r="A407" s="40" t="str">
        <f>IF(C407="","",VLOOKUP('OPĆI DIO'!$C$1,'OPĆI DIO'!$N$4:$W$137,10,FALSE))</f>
        <v/>
      </c>
      <c r="B407" s="40" t="str">
        <f>IF(C407="","",VLOOKUP('OPĆI DIO'!$C$1,'OPĆI DIO'!$N$4:$W$137,9,FALSE))</f>
        <v/>
      </c>
      <c r="C407" s="45"/>
      <c r="D407" s="40" t="str">
        <f t="shared" si="65"/>
        <v/>
      </c>
      <c r="E407" s="45"/>
      <c r="F407" s="40" t="str">
        <f t="shared" si="66"/>
        <v/>
      </c>
      <c r="G407" s="77"/>
      <c r="H407" s="40" t="str">
        <f t="shared" si="67"/>
        <v/>
      </c>
      <c r="I407" s="40" t="str">
        <f t="shared" si="68"/>
        <v/>
      </c>
      <c r="J407" s="76"/>
      <c r="K407" s="76"/>
      <c r="L407" s="76"/>
      <c r="M407" s="44"/>
      <c r="N407" t="str">
        <f>IF(C407="","",'OPĆI DIO'!$C$1)</f>
        <v/>
      </c>
      <c r="O407" t="str">
        <f t="shared" si="69"/>
        <v/>
      </c>
      <c r="P407" t="str">
        <f t="shared" si="70"/>
        <v/>
      </c>
      <c r="Q407" t="str">
        <f t="shared" si="71"/>
        <v/>
      </c>
      <c r="R407" t="str">
        <f t="shared" si="72"/>
        <v/>
      </c>
      <c r="S407" t="str">
        <f t="shared" si="73"/>
        <v/>
      </c>
    </row>
    <row r="408" spans="1:19">
      <c r="A408" s="40" t="str">
        <f>IF(C408="","",VLOOKUP('OPĆI DIO'!$C$1,'OPĆI DIO'!$N$4:$W$137,10,FALSE))</f>
        <v/>
      </c>
      <c r="B408" s="40" t="str">
        <f>IF(C408="","",VLOOKUP('OPĆI DIO'!$C$1,'OPĆI DIO'!$N$4:$W$137,9,FALSE))</f>
        <v/>
      </c>
      <c r="C408" s="45"/>
      <c r="D408" s="40" t="str">
        <f t="shared" si="65"/>
        <v/>
      </c>
      <c r="E408" s="45"/>
      <c r="F408" s="40" t="str">
        <f t="shared" si="66"/>
        <v/>
      </c>
      <c r="G408" s="77"/>
      <c r="H408" s="40" t="str">
        <f t="shared" si="67"/>
        <v/>
      </c>
      <c r="I408" s="40" t="str">
        <f t="shared" si="68"/>
        <v/>
      </c>
      <c r="J408" s="76"/>
      <c r="K408" s="76"/>
      <c r="L408" s="76"/>
      <c r="M408" s="44"/>
      <c r="N408" t="str">
        <f>IF(C408="","",'OPĆI DIO'!$C$1)</f>
        <v/>
      </c>
      <c r="O408" t="str">
        <f t="shared" si="69"/>
        <v/>
      </c>
      <c r="P408" t="str">
        <f t="shared" si="70"/>
        <v/>
      </c>
      <c r="Q408" t="str">
        <f t="shared" si="71"/>
        <v/>
      </c>
      <c r="R408" t="str">
        <f t="shared" si="72"/>
        <v/>
      </c>
      <c r="S408" t="str">
        <f t="shared" si="73"/>
        <v/>
      </c>
    </row>
    <row r="409" spans="1:19">
      <c r="A409" s="40" t="str">
        <f>IF(C409="","",VLOOKUP('OPĆI DIO'!$C$1,'OPĆI DIO'!$N$4:$W$137,10,FALSE))</f>
        <v/>
      </c>
      <c r="B409" s="40" t="str">
        <f>IF(C409="","",VLOOKUP('OPĆI DIO'!$C$1,'OPĆI DIO'!$N$4:$W$137,9,FALSE))</f>
        <v/>
      </c>
      <c r="C409" s="45"/>
      <c r="D409" s="40" t="str">
        <f t="shared" si="65"/>
        <v/>
      </c>
      <c r="E409" s="45"/>
      <c r="F409" s="40" t="str">
        <f t="shared" si="66"/>
        <v/>
      </c>
      <c r="G409" s="77"/>
      <c r="H409" s="40" t="str">
        <f t="shared" si="67"/>
        <v/>
      </c>
      <c r="I409" s="40" t="str">
        <f t="shared" si="68"/>
        <v/>
      </c>
      <c r="J409" s="76"/>
      <c r="K409" s="76"/>
      <c r="L409" s="76"/>
      <c r="M409" s="44"/>
      <c r="N409" t="str">
        <f>IF(C409="","",'OPĆI DIO'!$C$1)</f>
        <v/>
      </c>
      <c r="O409" t="str">
        <f t="shared" si="69"/>
        <v/>
      </c>
      <c r="P409" t="str">
        <f t="shared" si="70"/>
        <v/>
      </c>
      <c r="Q409" t="str">
        <f t="shared" si="71"/>
        <v/>
      </c>
      <c r="R409" t="str">
        <f t="shared" si="72"/>
        <v/>
      </c>
      <c r="S409" t="str">
        <f t="shared" si="73"/>
        <v/>
      </c>
    </row>
    <row r="410" spans="1:19">
      <c r="A410" s="40" t="str">
        <f>IF(C410="","",VLOOKUP('OPĆI DIO'!$C$1,'OPĆI DIO'!$N$4:$W$137,10,FALSE))</f>
        <v/>
      </c>
      <c r="B410" s="40" t="str">
        <f>IF(C410="","",VLOOKUP('OPĆI DIO'!$C$1,'OPĆI DIO'!$N$4:$W$137,9,FALSE))</f>
        <v/>
      </c>
      <c r="C410" s="45"/>
      <c r="D410" s="40" t="str">
        <f t="shared" si="65"/>
        <v/>
      </c>
      <c r="E410" s="45"/>
      <c r="F410" s="40" t="str">
        <f t="shared" si="66"/>
        <v/>
      </c>
      <c r="G410" s="77"/>
      <c r="H410" s="40" t="str">
        <f t="shared" si="67"/>
        <v/>
      </c>
      <c r="I410" s="40" t="str">
        <f t="shared" si="68"/>
        <v/>
      </c>
      <c r="J410" s="76"/>
      <c r="K410" s="76"/>
      <c r="L410" s="76"/>
      <c r="M410" s="44"/>
      <c r="N410" t="str">
        <f>IF(C410="","",'OPĆI DIO'!$C$1)</f>
        <v/>
      </c>
      <c r="O410" t="str">
        <f t="shared" si="69"/>
        <v/>
      </c>
      <c r="P410" t="str">
        <f t="shared" si="70"/>
        <v/>
      </c>
      <c r="Q410" t="str">
        <f t="shared" si="71"/>
        <v/>
      </c>
      <c r="R410" t="str">
        <f t="shared" si="72"/>
        <v/>
      </c>
      <c r="S410" t="str">
        <f t="shared" si="73"/>
        <v/>
      </c>
    </row>
    <row r="411" spans="1:19">
      <c r="A411" s="40" t="str">
        <f>IF(C411="","",VLOOKUP('OPĆI DIO'!$C$1,'OPĆI DIO'!$N$4:$W$137,10,FALSE))</f>
        <v/>
      </c>
      <c r="B411" s="40" t="str">
        <f>IF(C411="","",VLOOKUP('OPĆI DIO'!$C$1,'OPĆI DIO'!$N$4:$W$137,9,FALSE))</f>
        <v/>
      </c>
      <c r="C411" s="45"/>
      <c r="D411" s="40" t="str">
        <f t="shared" si="65"/>
        <v/>
      </c>
      <c r="E411" s="45"/>
      <c r="F411" s="40" t="str">
        <f t="shared" si="66"/>
        <v/>
      </c>
      <c r="G411" s="77"/>
      <c r="H411" s="40" t="str">
        <f t="shared" si="67"/>
        <v/>
      </c>
      <c r="I411" s="40" t="str">
        <f t="shared" si="68"/>
        <v/>
      </c>
      <c r="J411" s="76"/>
      <c r="K411" s="76"/>
      <c r="L411" s="76"/>
      <c r="M411" s="44"/>
      <c r="N411" t="str">
        <f>IF(C411="","",'OPĆI DIO'!$C$1)</f>
        <v/>
      </c>
      <c r="O411" t="str">
        <f t="shared" si="69"/>
        <v/>
      </c>
      <c r="P411" t="str">
        <f t="shared" si="70"/>
        <v/>
      </c>
      <c r="Q411" t="str">
        <f t="shared" si="71"/>
        <v/>
      </c>
      <c r="R411" t="str">
        <f t="shared" si="72"/>
        <v/>
      </c>
      <c r="S411" t="str">
        <f t="shared" si="73"/>
        <v/>
      </c>
    </row>
    <row r="412" spans="1:19">
      <c r="A412" s="40" t="str">
        <f>IF(C412="","",VLOOKUP('OPĆI DIO'!$C$1,'OPĆI DIO'!$N$4:$W$137,10,FALSE))</f>
        <v/>
      </c>
      <c r="B412" s="40" t="str">
        <f>IF(C412="","",VLOOKUP('OPĆI DIO'!$C$1,'OPĆI DIO'!$N$4:$W$137,9,FALSE))</f>
        <v/>
      </c>
      <c r="C412" s="45"/>
      <c r="D412" s="40" t="str">
        <f t="shared" si="65"/>
        <v/>
      </c>
      <c r="E412" s="45"/>
      <c r="F412" s="40" t="str">
        <f t="shared" si="66"/>
        <v/>
      </c>
      <c r="G412" s="77"/>
      <c r="H412" s="40" t="str">
        <f t="shared" si="67"/>
        <v/>
      </c>
      <c r="I412" s="40" t="str">
        <f t="shared" si="68"/>
        <v/>
      </c>
      <c r="J412" s="76"/>
      <c r="K412" s="76"/>
      <c r="L412" s="76"/>
      <c r="M412" s="44"/>
      <c r="N412" t="str">
        <f>IF(C412="","",'OPĆI DIO'!$C$1)</f>
        <v/>
      </c>
      <c r="O412" t="str">
        <f t="shared" si="69"/>
        <v/>
      </c>
      <c r="P412" t="str">
        <f t="shared" si="70"/>
        <v/>
      </c>
      <c r="Q412" t="str">
        <f t="shared" si="71"/>
        <v/>
      </c>
      <c r="R412" t="str">
        <f t="shared" si="72"/>
        <v/>
      </c>
      <c r="S412" t="str">
        <f t="shared" si="73"/>
        <v/>
      </c>
    </row>
    <row r="413" spans="1:19">
      <c r="A413" s="40" t="str">
        <f>IF(C413="","",VLOOKUP('OPĆI DIO'!$C$1,'OPĆI DIO'!$N$4:$W$137,10,FALSE))</f>
        <v/>
      </c>
      <c r="B413" s="40" t="str">
        <f>IF(C413="","",VLOOKUP('OPĆI DIO'!$C$1,'OPĆI DIO'!$N$4:$W$137,9,FALSE))</f>
        <v/>
      </c>
      <c r="C413" s="45"/>
      <c r="D413" s="40" t="str">
        <f t="shared" si="65"/>
        <v/>
      </c>
      <c r="E413" s="45"/>
      <c r="F413" s="40" t="str">
        <f t="shared" si="66"/>
        <v/>
      </c>
      <c r="G413" s="77"/>
      <c r="H413" s="40" t="str">
        <f t="shared" si="67"/>
        <v/>
      </c>
      <c r="I413" s="40" t="str">
        <f t="shared" si="68"/>
        <v/>
      </c>
      <c r="J413" s="76"/>
      <c r="K413" s="76"/>
      <c r="L413" s="76"/>
      <c r="M413" s="44"/>
      <c r="N413" t="str">
        <f>IF(C413="","",'OPĆI DIO'!$C$1)</f>
        <v/>
      </c>
      <c r="O413" t="str">
        <f t="shared" si="69"/>
        <v/>
      </c>
      <c r="P413" t="str">
        <f t="shared" si="70"/>
        <v/>
      </c>
      <c r="Q413" t="str">
        <f t="shared" si="71"/>
        <v/>
      </c>
      <c r="R413" t="str">
        <f t="shared" si="72"/>
        <v/>
      </c>
      <c r="S413" t="str">
        <f t="shared" si="73"/>
        <v/>
      </c>
    </row>
    <row r="414" spans="1:19">
      <c r="A414" s="40" t="str">
        <f>IF(C414="","",VLOOKUP('OPĆI DIO'!$C$1,'OPĆI DIO'!$N$4:$W$137,10,FALSE))</f>
        <v/>
      </c>
      <c r="B414" s="40" t="str">
        <f>IF(C414="","",VLOOKUP('OPĆI DIO'!$C$1,'OPĆI DIO'!$N$4:$W$137,9,FALSE))</f>
        <v/>
      </c>
      <c r="C414" s="45"/>
      <c r="D414" s="40" t="str">
        <f t="shared" si="65"/>
        <v/>
      </c>
      <c r="E414" s="45"/>
      <c r="F414" s="40" t="str">
        <f t="shared" si="66"/>
        <v/>
      </c>
      <c r="G414" s="77"/>
      <c r="H414" s="40" t="str">
        <f t="shared" si="67"/>
        <v/>
      </c>
      <c r="I414" s="40" t="str">
        <f t="shared" si="68"/>
        <v/>
      </c>
      <c r="J414" s="76"/>
      <c r="K414" s="76"/>
      <c r="L414" s="76"/>
      <c r="M414" s="44"/>
      <c r="N414" t="str">
        <f>IF(C414="","",'OPĆI DIO'!$C$1)</f>
        <v/>
      </c>
      <c r="O414" t="str">
        <f t="shared" si="69"/>
        <v/>
      </c>
      <c r="P414" t="str">
        <f t="shared" si="70"/>
        <v/>
      </c>
      <c r="Q414" t="str">
        <f t="shared" si="71"/>
        <v/>
      </c>
      <c r="R414" t="str">
        <f t="shared" si="72"/>
        <v/>
      </c>
      <c r="S414" t="str">
        <f t="shared" si="73"/>
        <v/>
      </c>
    </row>
    <row r="415" spans="1:19">
      <c r="A415" s="40" t="str">
        <f>IF(C415="","",VLOOKUP('OPĆI DIO'!$C$1,'OPĆI DIO'!$N$4:$W$137,10,FALSE))</f>
        <v/>
      </c>
      <c r="B415" s="40" t="str">
        <f>IF(C415="","",VLOOKUP('OPĆI DIO'!$C$1,'OPĆI DIO'!$N$4:$W$137,9,FALSE))</f>
        <v/>
      </c>
      <c r="C415" s="45"/>
      <c r="D415" s="40" t="str">
        <f t="shared" si="65"/>
        <v/>
      </c>
      <c r="E415" s="45"/>
      <c r="F415" s="40" t="str">
        <f t="shared" si="66"/>
        <v/>
      </c>
      <c r="G415" s="77"/>
      <c r="H415" s="40" t="str">
        <f t="shared" si="67"/>
        <v/>
      </c>
      <c r="I415" s="40" t="str">
        <f t="shared" si="68"/>
        <v/>
      </c>
      <c r="J415" s="76"/>
      <c r="K415" s="76"/>
      <c r="L415" s="76"/>
      <c r="M415" s="44"/>
      <c r="N415" t="str">
        <f>IF(C415="","",'OPĆI DIO'!$C$1)</f>
        <v/>
      </c>
      <c r="O415" t="str">
        <f t="shared" si="69"/>
        <v/>
      </c>
      <c r="P415" t="str">
        <f t="shared" si="70"/>
        <v/>
      </c>
      <c r="Q415" t="str">
        <f t="shared" si="71"/>
        <v/>
      </c>
      <c r="R415" t="str">
        <f t="shared" si="72"/>
        <v/>
      </c>
      <c r="S415" t="str">
        <f t="shared" si="73"/>
        <v/>
      </c>
    </row>
    <row r="416" spans="1:19">
      <c r="A416" s="40" t="str">
        <f>IF(C416="","",VLOOKUP('OPĆI DIO'!$C$1,'OPĆI DIO'!$N$4:$W$137,10,FALSE))</f>
        <v/>
      </c>
      <c r="B416" s="40" t="str">
        <f>IF(C416="","",VLOOKUP('OPĆI DIO'!$C$1,'OPĆI DIO'!$N$4:$W$137,9,FALSE))</f>
        <v/>
      </c>
      <c r="C416" s="45"/>
      <c r="D416" s="40" t="str">
        <f t="shared" si="65"/>
        <v/>
      </c>
      <c r="E416" s="45"/>
      <c r="F416" s="40" t="str">
        <f t="shared" si="66"/>
        <v/>
      </c>
      <c r="G416" s="77"/>
      <c r="H416" s="40" t="str">
        <f t="shared" si="67"/>
        <v/>
      </c>
      <c r="I416" s="40" t="str">
        <f t="shared" si="68"/>
        <v/>
      </c>
      <c r="J416" s="76"/>
      <c r="K416" s="76"/>
      <c r="L416" s="76"/>
      <c r="M416" s="44"/>
      <c r="N416" t="str">
        <f>IF(C416="","",'OPĆI DIO'!$C$1)</f>
        <v/>
      </c>
      <c r="O416" t="str">
        <f t="shared" si="69"/>
        <v/>
      </c>
      <c r="P416" t="str">
        <f t="shared" si="70"/>
        <v/>
      </c>
      <c r="Q416" t="str">
        <f t="shared" si="71"/>
        <v/>
      </c>
      <c r="R416" t="str">
        <f t="shared" si="72"/>
        <v/>
      </c>
      <c r="S416" t="str">
        <f t="shared" si="73"/>
        <v/>
      </c>
    </row>
    <row r="417" spans="1:19">
      <c r="A417" s="40" t="str">
        <f>IF(C417="","",VLOOKUP('OPĆI DIO'!$C$1,'OPĆI DIO'!$N$4:$W$137,10,FALSE))</f>
        <v/>
      </c>
      <c r="B417" s="40" t="str">
        <f>IF(C417="","",VLOOKUP('OPĆI DIO'!$C$1,'OPĆI DIO'!$N$4:$W$137,9,FALSE))</f>
        <v/>
      </c>
      <c r="C417" s="45"/>
      <c r="D417" s="40" t="str">
        <f t="shared" si="65"/>
        <v/>
      </c>
      <c r="E417" s="45"/>
      <c r="F417" s="40" t="str">
        <f t="shared" si="66"/>
        <v/>
      </c>
      <c r="G417" s="77"/>
      <c r="H417" s="40" t="str">
        <f t="shared" si="67"/>
        <v/>
      </c>
      <c r="I417" s="40" t="str">
        <f t="shared" si="68"/>
        <v/>
      </c>
      <c r="J417" s="76"/>
      <c r="K417" s="76"/>
      <c r="L417" s="76"/>
      <c r="M417" s="44"/>
      <c r="N417" t="str">
        <f>IF(C417="","",'OPĆI DIO'!$C$1)</f>
        <v/>
      </c>
      <c r="O417" t="str">
        <f t="shared" si="69"/>
        <v/>
      </c>
      <c r="P417" t="str">
        <f t="shared" si="70"/>
        <v/>
      </c>
      <c r="Q417" t="str">
        <f t="shared" si="71"/>
        <v/>
      </c>
      <c r="R417" t="str">
        <f t="shared" si="72"/>
        <v/>
      </c>
      <c r="S417" t="str">
        <f t="shared" si="73"/>
        <v/>
      </c>
    </row>
    <row r="418" spans="1:19">
      <c r="A418" s="40" t="str">
        <f>IF(C418="","",VLOOKUP('OPĆI DIO'!$C$1,'OPĆI DIO'!$N$4:$W$137,10,FALSE))</f>
        <v/>
      </c>
      <c r="B418" s="40" t="str">
        <f>IF(C418="","",VLOOKUP('OPĆI DIO'!$C$1,'OPĆI DIO'!$N$4:$W$137,9,FALSE))</f>
        <v/>
      </c>
      <c r="C418" s="45"/>
      <c r="D418" s="40" t="str">
        <f t="shared" si="65"/>
        <v/>
      </c>
      <c r="E418" s="45"/>
      <c r="F418" s="40" t="str">
        <f t="shared" si="66"/>
        <v/>
      </c>
      <c r="G418" s="77"/>
      <c r="H418" s="40" t="str">
        <f t="shared" si="67"/>
        <v/>
      </c>
      <c r="I418" s="40" t="str">
        <f t="shared" si="68"/>
        <v/>
      </c>
      <c r="J418" s="76"/>
      <c r="K418" s="76"/>
      <c r="L418" s="76"/>
      <c r="M418" s="44"/>
      <c r="N418" t="str">
        <f>IF(C418="","",'OPĆI DIO'!$C$1)</f>
        <v/>
      </c>
      <c r="O418" t="str">
        <f t="shared" si="69"/>
        <v/>
      </c>
      <c r="P418" t="str">
        <f t="shared" si="70"/>
        <v/>
      </c>
      <c r="Q418" t="str">
        <f t="shared" si="71"/>
        <v/>
      </c>
      <c r="R418" t="str">
        <f t="shared" si="72"/>
        <v/>
      </c>
      <c r="S418" t="str">
        <f t="shared" si="73"/>
        <v/>
      </c>
    </row>
    <row r="419" spans="1:19">
      <c r="A419" s="40" t="str">
        <f>IF(C419="","",VLOOKUP('OPĆI DIO'!$C$1,'OPĆI DIO'!$N$4:$W$137,10,FALSE))</f>
        <v/>
      </c>
      <c r="B419" s="40" t="str">
        <f>IF(C419="","",VLOOKUP('OPĆI DIO'!$C$1,'OPĆI DIO'!$N$4:$W$137,9,FALSE))</f>
        <v/>
      </c>
      <c r="C419" s="45"/>
      <c r="D419" s="40" t="str">
        <f t="shared" si="65"/>
        <v/>
      </c>
      <c r="E419" s="45"/>
      <c r="F419" s="40" t="str">
        <f t="shared" si="66"/>
        <v/>
      </c>
      <c r="G419" s="77"/>
      <c r="H419" s="40" t="str">
        <f t="shared" si="67"/>
        <v/>
      </c>
      <c r="I419" s="40" t="str">
        <f t="shared" si="68"/>
        <v/>
      </c>
      <c r="J419" s="76"/>
      <c r="K419" s="76"/>
      <c r="L419" s="76"/>
      <c r="M419" s="44"/>
      <c r="N419" t="str">
        <f>IF(C419="","",'OPĆI DIO'!$C$1)</f>
        <v/>
      </c>
      <c r="O419" t="str">
        <f t="shared" si="69"/>
        <v/>
      </c>
      <c r="P419" t="str">
        <f t="shared" si="70"/>
        <v/>
      </c>
      <c r="Q419" t="str">
        <f t="shared" si="71"/>
        <v/>
      </c>
      <c r="R419" t="str">
        <f t="shared" si="72"/>
        <v/>
      </c>
      <c r="S419" t="str">
        <f t="shared" si="73"/>
        <v/>
      </c>
    </row>
    <row r="420" spans="1:19">
      <c r="A420" s="40" t="str">
        <f>IF(C420="","",VLOOKUP('OPĆI DIO'!$C$1,'OPĆI DIO'!$N$4:$W$137,10,FALSE))</f>
        <v/>
      </c>
      <c r="B420" s="40" t="str">
        <f>IF(C420="","",VLOOKUP('OPĆI DIO'!$C$1,'OPĆI DIO'!$N$4:$W$137,9,FALSE))</f>
        <v/>
      </c>
      <c r="C420" s="45"/>
      <c r="D420" s="40" t="str">
        <f t="shared" si="65"/>
        <v/>
      </c>
      <c r="E420" s="45"/>
      <c r="F420" s="40" t="str">
        <f t="shared" si="66"/>
        <v/>
      </c>
      <c r="G420" s="77"/>
      <c r="H420" s="40" t="str">
        <f t="shared" si="67"/>
        <v/>
      </c>
      <c r="I420" s="40" t="str">
        <f t="shared" si="68"/>
        <v/>
      </c>
      <c r="J420" s="76"/>
      <c r="K420" s="76"/>
      <c r="L420" s="76"/>
      <c r="M420" s="44"/>
      <c r="N420" t="str">
        <f>IF(C420="","",'OPĆI DIO'!$C$1)</f>
        <v/>
      </c>
      <c r="O420" t="str">
        <f t="shared" si="69"/>
        <v/>
      </c>
      <c r="P420" t="str">
        <f t="shared" si="70"/>
        <v/>
      </c>
      <c r="Q420" t="str">
        <f t="shared" si="71"/>
        <v/>
      </c>
      <c r="R420" t="str">
        <f t="shared" si="72"/>
        <v/>
      </c>
      <c r="S420" t="str">
        <f t="shared" si="73"/>
        <v/>
      </c>
    </row>
    <row r="421" spans="1:19">
      <c r="A421" s="40" t="str">
        <f>IF(C421="","",VLOOKUP('OPĆI DIO'!$C$1,'OPĆI DIO'!$N$4:$W$137,10,FALSE))</f>
        <v/>
      </c>
      <c r="B421" s="40" t="str">
        <f>IF(C421="","",VLOOKUP('OPĆI DIO'!$C$1,'OPĆI DIO'!$N$4:$W$137,9,FALSE))</f>
        <v/>
      </c>
      <c r="C421" s="45"/>
      <c r="D421" s="40" t="str">
        <f t="shared" si="65"/>
        <v/>
      </c>
      <c r="E421" s="45"/>
      <c r="F421" s="40" t="str">
        <f t="shared" si="66"/>
        <v/>
      </c>
      <c r="G421" s="77"/>
      <c r="H421" s="40" t="str">
        <f t="shared" si="67"/>
        <v/>
      </c>
      <c r="I421" s="40" t="str">
        <f t="shared" si="68"/>
        <v/>
      </c>
      <c r="J421" s="76"/>
      <c r="K421" s="76"/>
      <c r="L421" s="76"/>
      <c r="M421" s="44"/>
      <c r="N421" t="str">
        <f>IF(C421="","",'OPĆI DIO'!$C$1)</f>
        <v/>
      </c>
      <c r="O421" t="str">
        <f t="shared" si="69"/>
        <v/>
      </c>
      <c r="P421" t="str">
        <f t="shared" si="70"/>
        <v/>
      </c>
      <c r="Q421" t="str">
        <f t="shared" si="71"/>
        <v/>
      </c>
      <c r="R421" t="str">
        <f t="shared" si="72"/>
        <v/>
      </c>
      <c r="S421" t="str">
        <f t="shared" si="73"/>
        <v/>
      </c>
    </row>
    <row r="422" spans="1:19">
      <c r="A422" s="40" t="str">
        <f>IF(C422="","",VLOOKUP('OPĆI DIO'!$C$1,'OPĆI DIO'!$N$4:$W$137,10,FALSE))</f>
        <v/>
      </c>
      <c r="B422" s="40" t="str">
        <f>IF(C422="","",VLOOKUP('OPĆI DIO'!$C$1,'OPĆI DIO'!$N$4:$W$137,9,FALSE))</f>
        <v/>
      </c>
      <c r="C422" s="45"/>
      <c r="D422" s="40" t="str">
        <f t="shared" si="65"/>
        <v/>
      </c>
      <c r="E422" s="45"/>
      <c r="F422" s="40" t="str">
        <f t="shared" si="66"/>
        <v/>
      </c>
      <c r="G422" s="77"/>
      <c r="H422" s="40" t="str">
        <f t="shared" si="67"/>
        <v/>
      </c>
      <c r="I422" s="40" t="str">
        <f t="shared" si="68"/>
        <v/>
      </c>
      <c r="J422" s="76"/>
      <c r="K422" s="76"/>
      <c r="L422" s="76"/>
      <c r="M422" s="44"/>
      <c r="N422" t="str">
        <f>IF(C422="","",'OPĆI DIO'!$C$1)</f>
        <v/>
      </c>
      <c r="O422" t="str">
        <f t="shared" si="69"/>
        <v/>
      </c>
      <c r="P422" t="str">
        <f t="shared" si="70"/>
        <v/>
      </c>
      <c r="Q422" t="str">
        <f t="shared" si="71"/>
        <v/>
      </c>
      <c r="R422" t="str">
        <f t="shared" si="72"/>
        <v/>
      </c>
      <c r="S422" t="str">
        <f t="shared" si="73"/>
        <v/>
      </c>
    </row>
    <row r="423" spans="1:19">
      <c r="A423" s="40" t="str">
        <f>IF(C423="","",VLOOKUP('OPĆI DIO'!$C$1,'OPĆI DIO'!$N$4:$W$137,10,FALSE))</f>
        <v/>
      </c>
      <c r="B423" s="40" t="str">
        <f>IF(C423="","",VLOOKUP('OPĆI DIO'!$C$1,'OPĆI DIO'!$N$4:$W$137,9,FALSE))</f>
        <v/>
      </c>
      <c r="C423" s="45"/>
      <c r="D423" s="40" t="str">
        <f t="shared" si="65"/>
        <v/>
      </c>
      <c r="E423" s="45"/>
      <c r="F423" s="40" t="str">
        <f t="shared" si="66"/>
        <v/>
      </c>
      <c r="G423" s="77"/>
      <c r="H423" s="40" t="str">
        <f t="shared" si="67"/>
        <v/>
      </c>
      <c r="I423" s="40" t="str">
        <f t="shared" si="68"/>
        <v/>
      </c>
      <c r="J423" s="76"/>
      <c r="K423" s="76"/>
      <c r="L423" s="76"/>
      <c r="M423" s="44"/>
      <c r="N423" t="str">
        <f>IF(C423="","",'OPĆI DIO'!$C$1)</f>
        <v/>
      </c>
      <c r="O423" t="str">
        <f t="shared" si="69"/>
        <v/>
      </c>
      <c r="P423" t="str">
        <f t="shared" si="70"/>
        <v/>
      </c>
      <c r="Q423" t="str">
        <f t="shared" si="71"/>
        <v/>
      </c>
      <c r="R423" t="str">
        <f t="shared" si="72"/>
        <v/>
      </c>
      <c r="S423" t="str">
        <f t="shared" si="73"/>
        <v/>
      </c>
    </row>
    <row r="424" spans="1:19">
      <c r="A424" s="40" t="str">
        <f>IF(C424="","",VLOOKUP('OPĆI DIO'!$C$1,'OPĆI DIO'!$N$4:$W$137,10,FALSE))</f>
        <v/>
      </c>
      <c r="B424" s="40" t="str">
        <f>IF(C424="","",VLOOKUP('OPĆI DIO'!$C$1,'OPĆI DIO'!$N$4:$W$137,9,FALSE))</f>
        <v/>
      </c>
      <c r="C424" s="45"/>
      <c r="D424" s="40" t="str">
        <f t="shared" si="65"/>
        <v/>
      </c>
      <c r="E424" s="45"/>
      <c r="F424" s="40" t="str">
        <f t="shared" si="66"/>
        <v/>
      </c>
      <c r="G424" s="77"/>
      <c r="H424" s="40" t="str">
        <f t="shared" si="67"/>
        <v/>
      </c>
      <c r="I424" s="40" t="str">
        <f t="shared" si="68"/>
        <v/>
      </c>
      <c r="J424" s="76"/>
      <c r="K424" s="76"/>
      <c r="L424" s="76"/>
      <c r="M424" s="44"/>
      <c r="N424" t="str">
        <f>IF(C424="","",'OPĆI DIO'!$C$1)</f>
        <v/>
      </c>
      <c r="O424" t="str">
        <f t="shared" si="69"/>
        <v/>
      </c>
      <c r="P424" t="str">
        <f t="shared" si="70"/>
        <v/>
      </c>
      <c r="Q424" t="str">
        <f t="shared" si="71"/>
        <v/>
      </c>
      <c r="R424" t="str">
        <f t="shared" si="72"/>
        <v/>
      </c>
      <c r="S424" t="str">
        <f t="shared" si="73"/>
        <v/>
      </c>
    </row>
    <row r="425" spans="1:19">
      <c r="A425" s="40" t="str">
        <f>IF(C425="","",VLOOKUP('OPĆI DIO'!$C$1,'OPĆI DIO'!$N$4:$W$137,10,FALSE))</f>
        <v/>
      </c>
      <c r="B425" s="40" t="str">
        <f>IF(C425="","",VLOOKUP('OPĆI DIO'!$C$1,'OPĆI DIO'!$N$4:$W$137,9,FALSE))</f>
        <v/>
      </c>
      <c r="C425" s="45"/>
      <c r="D425" s="40" t="str">
        <f t="shared" si="65"/>
        <v/>
      </c>
      <c r="E425" s="45"/>
      <c r="F425" s="40" t="str">
        <f t="shared" si="66"/>
        <v/>
      </c>
      <c r="G425" s="77"/>
      <c r="H425" s="40" t="str">
        <f t="shared" si="67"/>
        <v/>
      </c>
      <c r="I425" s="40" t="str">
        <f t="shared" si="68"/>
        <v/>
      </c>
      <c r="J425" s="76"/>
      <c r="K425" s="76"/>
      <c r="L425" s="76"/>
      <c r="M425" s="44"/>
      <c r="N425" t="str">
        <f>IF(C425="","",'OPĆI DIO'!$C$1)</f>
        <v/>
      </c>
      <c r="O425" t="str">
        <f t="shared" si="69"/>
        <v/>
      </c>
      <c r="P425" t="str">
        <f t="shared" si="70"/>
        <v/>
      </c>
      <c r="Q425" t="str">
        <f t="shared" si="71"/>
        <v/>
      </c>
      <c r="R425" t="str">
        <f t="shared" si="72"/>
        <v/>
      </c>
      <c r="S425" t="str">
        <f t="shared" si="73"/>
        <v/>
      </c>
    </row>
    <row r="426" spans="1:19">
      <c r="A426" s="40" t="str">
        <f>IF(C426="","",VLOOKUP('OPĆI DIO'!$C$1,'OPĆI DIO'!$N$4:$W$137,10,FALSE))</f>
        <v/>
      </c>
      <c r="B426" s="40" t="str">
        <f>IF(C426="","",VLOOKUP('OPĆI DIO'!$C$1,'OPĆI DIO'!$N$4:$W$137,9,FALSE))</f>
        <v/>
      </c>
      <c r="C426" s="45"/>
      <c r="D426" s="40" t="str">
        <f t="shared" si="65"/>
        <v/>
      </c>
      <c r="E426" s="45"/>
      <c r="F426" s="40" t="str">
        <f t="shared" si="66"/>
        <v/>
      </c>
      <c r="G426" s="77"/>
      <c r="H426" s="40" t="str">
        <f t="shared" si="67"/>
        <v/>
      </c>
      <c r="I426" s="40" t="str">
        <f t="shared" si="68"/>
        <v/>
      </c>
      <c r="J426" s="76"/>
      <c r="K426" s="76"/>
      <c r="L426" s="76"/>
      <c r="M426" s="44"/>
      <c r="N426" t="str">
        <f>IF(C426="","",'OPĆI DIO'!$C$1)</f>
        <v/>
      </c>
      <c r="O426" t="str">
        <f t="shared" si="69"/>
        <v/>
      </c>
      <c r="P426" t="str">
        <f t="shared" si="70"/>
        <v/>
      </c>
      <c r="Q426" t="str">
        <f t="shared" si="71"/>
        <v/>
      </c>
      <c r="R426" t="str">
        <f t="shared" si="72"/>
        <v/>
      </c>
      <c r="S426" t="str">
        <f t="shared" si="73"/>
        <v/>
      </c>
    </row>
    <row r="427" spans="1:19">
      <c r="A427" s="40" t="str">
        <f>IF(C427="","",VLOOKUP('OPĆI DIO'!$C$1,'OPĆI DIO'!$N$4:$W$137,10,FALSE))</f>
        <v/>
      </c>
      <c r="B427" s="40" t="str">
        <f>IF(C427="","",VLOOKUP('OPĆI DIO'!$C$1,'OPĆI DIO'!$N$4:$W$137,9,FALSE))</f>
        <v/>
      </c>
      <c r="C427" s="45"/>
      <c r="D427" s="40" t="str">
        <f t="shared" si="65"/>
        <v/>
      </c>
      <c r="E427" s="45"/>
      <c r="F427" s="40" t="str">
        <f t="shared" si="66"/>
        <v/>
      </c>
      <c r="G427" s="77"/>
      <c r="H427" s="40" t="str">
        <f t="shared" si="67"/>
        <v/>
      </c>
      <c r="I427" s="40" t="str">
        <f t="shared" si="68"/>
        <v/>
      </c>
      <c r="J427" s="76"/>
      <c r="K427" s="76"/>
      <c r="L427" s="76"/>
      <c r="M427" s="44"/>
      <c r="N427" t="str">
        <f>IF(C427="","",'OPĆI DIO'!$C$1)</f>
        <v/>
      </c>
      <c r="O427" t="str">
        <f t="shared" si="69"/>
        <v/>
      </c>
      <c r="P427" t="str">
        <f t="shared" si="70"/>
        <v/>
      </c>
      <c r="Q427" t="str">
        <f t="shared" si="71"/>
        <v/>
      </c>
      <c r="R427" t="str">
        <f t="shared" si="72"/>
        <v/>
      </c>
      <c r="S427" t="str">
        <f t="shared" si="73"/>
        <v/>
      </c>
    </row>
    <row r="428" spans="1:19">
      <c r="A428" s="40" t="str">
        <f>IF(C428="","",VLOOKUP('OPĆI DIO'!$C$1,'OPĆI DIO'!$N$4:$W$137,10,FALSE))</f>
        <v/>
      </c>
      <c r="B428" s="40" t="str">
        <f>IF(C428="","",VLOOKUP('OPĆI DIO'!$C$1,'OPĆI DIO'!$N$4:$W$137,9,FALSE))</f>
        <v/>
      </c>
      <c r="C428" s="45"/>
      <c r="D428" s="40" t="str">
        <f t="shared" si="65"/>
        <v/>
      </c>
      <c r="E428" s="45"/>
      <c r="F428" s="40" t="str">
        <f t="shared" si="66"/>
        <v/>
      </c>
      <c r="G428" s="77"/>
      <c r="H428" s="40" t="str">
        <f t="shared" si="67"/>
        <v/>
      </c>
      <c r="I428" s="40" t="str">
        <f t="shared" si="68"/>
        <v/>
      </c>
      <c r="J428" s="76"/>
      <c r="K428" s="76"/>
      <c r="L428" s="76"/>
      <c r="M428" s="44"/>
      <c r="N428" t="str">
        <f>IF(C428="","",'OPĆI DIO'!$C$1)</f>
        <v/>
      </c>
      <c r="O428" t="str">
        <f t="shared" si="69"/>
        <v/>
      </c>
      <c r="P428" t="str">
        <f t="shared" si="70"/>
        <v/>
      </c>
      <c r="Q428" t="str">
        <f t="shared" si="71"/>
        <v/>
      </c>
      <c r="R428" t="str">
        <f t="shared" si="72"/>
        <v/>
      </c>
      <c r="S428" t="str">
        <f t="shared" si="73"/>
        <v/>
      </c>
    </row>
    <row r="429" spans="1:19">
      <c r="A429" s="40" t="str">
        <f>IF(C429="","",VLOOKUP('OPĆI DIO'!$C$1,'OPĆI DIO'!$N$4:$W$137,10,FALSE))</f>
        <v/>
      </c>
      <c r="B429" s="40" t="str">
        <f>IF(C429="","",VLOOKUP('OPĆI DIO'!$C$1,'OPĆI DIO'!$N$4:$W$137,9,FALSE))</f>
        <v/>
      </c>
      <c r="C429" s="45"/>
      <c r="D429" s="40" t="str">
        <f t="shared" si="65"/>
        <v/>
      </c>
      <c r="E429" s="45"/>
      <c r="F429" s="40" t="str">
        <f t="shared" si="66"/>
        <v/>
      </c>
      <c r="G429" s="77"/>
      <c r="H429" s="40" t="str">
        <f t="shared" si="67"/>
        <v/>
      </c>
      <c r="I429" s="40" t="str">
        <f t="shared" si="68"/>
        <v/>
      </c>
      <c r="J429" s="76"/>
      <c r="K429" s="76"/>
      <c r="L429" s="76"/>
      <c r="M429" s="44"/>
      <c r="N429" t="str">
        <f>IF(C429="","",'OPĆI DIO'!$C$1)</f>
        <v/>
      </c>
      <c r="O429" t="str">
        <f t="shared" si="69"/>
        <v/>
      </c>
      <c r="P429" t="str">
        <f t="shared" si="70"/>
        <v/>
      </c>
      <c r="Q429" t="str">
        <f t="shared" si="71"/>
        <v/>
      </c>
      <c r="R429" t="str">
        <f t="shared" si="72"/>
        <v/>
      </c>
      <c r="S429" t="str">
        <f t="shared" si="73"/>
        <v/>
      </c>
    </row>
    <row r="430" spans="1:19">
      <c r="A430" s="40" t="str">
        <f>IF(C430="","",VLOOKUP('OPĆI DIO'!$C$1,'OPĆI DIO'!$N$4:$W$137,10,FALSE))</f>
        <v/>
      </c>
      <c r="B430" s="40" t="str">
        <f>IF(C430="","",VLOOKUP('OPĆI DIO'!$C$1,'OPĆI DIO'!$N$4:$W$137,9,FALSE))</f>
        <v/>
      </c>
      <c r="C430" s="45"/>
      <c r="D430" s="40" t="str">
        <f t="shared" si="65"/>
        <v/>
      </c>
      <c r="E430" s="45"/>
      <c r="F430" s="40" t="str">
        <f t="shared" si="66"/>
        <v/>
      </c>
      <c r="G430" s="77"/>
      <c r="H430" s="40" t="str">
        <f t="shared" si="67"/>
        <v/>
      </c>
      <c r="I430" s="40" t="str">
        <f t="shared" si="68"/>
        <v/>
      </c>
      <c r="J430" s="76"/>
      <c r="K430" s="76"/>
      <c r="L430" s="76"/>
      <c r="M430" s="44"/>
      <c r="N430" t="str">
        <f>IF(C430="","",'OPĆI DIO'!$C$1)</f>
        <v/>
      </c>
      <c r="O430" t="str">
        <f t="shared" si="69"/>
        <v/>
      </c>
      <c r="P430" t="str">
        <f t="shared" si="70"/>
        <v/>
      </c>
      <c r="Q430" t="str">
        <f t="shared" si="71"/>
        <v/>
      </c>
      <c r="R430" t="str">
        <f t="shared" si="72"/>
        <v/>
      </c>
      <c r="S430" t="str">
        <f t="shared" si="73"/>
        <v/>
      </c>
    </row>
    <row r="431" spans="1:19">
      <c r="A431" s="40" t="str">
        <f>IF(C431="","",VLOOKUP('OPĆI DIO'!$C$1,'OPĆI DIO'!$N$4:$W$137,10,FALSE))</f>
        <v/>
      </c>
      <c r="B431" s="40" t="str">
        <f>IF(C431="","",VLOOKUP('OPĆI DIO'!$C$1,'OPĆI DIO'!$N$4:$W$137,9,FALSE))</f>
        <v/>
      </c>
      <c r="C431" s="45"/>
      <c r="D431" s="40" t="str">
        <f t="shared" si="65"/>
        <v/>
      </c>
      <c r="E431" s="45"/>
      <c r="F431" s="40" t="str">
        <f t="shared" si="66"/>
        <v/>
      </c>
      <c r="G431" s="77"/>
      <c r="H431" s="40" t="str">
        <f t="shared" si="67"/>
        <v/>
      </c>
      <c r="I431" s="40" t="str">
        <f t="shared" si="68"/>
        <v/>
      </c>
      <c r="J431" s="76"/>
      <c r="K431" s="76"/>
      <c r="L431" s="76"/>
      <c r="M431" s="44"/>
      <c r="N431" t="str">
        <f>IF(C431="","",'OPĆI DIO'!$C$1)</f>
        <v/>
      </c>
      <c r="O431" t="str">
        <f t="shared" si="69"/>
        <v/>
      </c>
      <c r="P431" t="str">
        <f t="shared" si="70"/>
        <v/>
      </c>
      <c r="Q431" t="str">
        <f t="shared" si="71"/>
        <v/>
      </c>
      <c r="R431" t="str">
        <f t="shared" si="72"/>
        <v/>
      </c>
      <c r="S431" t="str">
        <f t="shared" si="73"/>
        <v/>
      </c>
    </row>
    <row r="432" spans="1:19">
      <c r="A432" s="40" t="str">
        <f>IF(C432="","",VLOOKUP('OPĆI DIO'!$C$1,'OPĆI DIO'!$N$4:$W$137,10,FALSE))</f>
        <v/>
      </c>
      <c r="B432" s="40" t="str">
        <f>IF(C432="","",VLOOKUP('OPĆI DIO'!$C$1,'OPĆI DIO'!$N$4:$W$137,9,FALSE))</f>
        <v/>
      </c>
      <c r="C432" s="45"/>
      <c r="D432" s="40" t="str">
        <f t="shared" si="65"/>
        <v/>
      </c>
      <c r="E432" s="45"/>
      <c r="F432" s="40" t="str">
        <f t="shared" si="66"/>
        <v/>
      </c>
      <c r="G432" s="77"/>
      <c r="H432" s="40" t="str">
        <f t="shared" si="67"/>
        <v/>
      </c>
      <c r="I432" s="40" t="str">
        <f t="shared" si="68"/>
        <v/>
      </c>
      <c r="J432" s="76"/>
      <c r="K432" s="76"/>
      <c r="L432" s="76"/>
      <c r="M432" s="44"/>
      <c r="N432" t="str">
        <f>IF(C432="","",'OPĆI DIO'!$C$1)</f>
        <v/>
      </c>
      <c r="O432" t="str">
        <f t="shared" si="69"/>
        <v/>
      </c>
      <c r="P432" t="str">
        <f t="shared" si="70"/>
        <v/>
      </c>
      <c r="Q432" t="str">
        <f t="shared" si="71"/>
        <v/>
      </c>
      <c r="R432" t="str">
        <f t="shared" si="72"/>
        <v/>
      </c>
      <c r="S432" t="str">
        <f t="shared" si="73"/>
        <v/>
      </c>
    </row>
    <row r="433" spans="1:19">
      <c r="A433" s="40" t="str">
        <f>IF(C433="","",VLOOKUP('OPĆI DIO'!$C$1,'OPĆI DIO'!$N$4:$W$137,10,FALSE))</f>
        <v/>
      </c>
      <c r="B433" s="40" t="str">
        <f>IF(C433="","",VLOOKUP('OPĆI DIO'!$C$1,'OPĆI DIO'!$N$4:$W$137,9,FALSE))</f>
        <v/>
      </c>
      <c r="C433" s="45"/>
      <c r="D433" s="40" t="str">
        <f t="shared" si="65"/>
        <v/>
      </c>
      <c r="E433" s="45"/>
      <c r="F433" s="40" t="str">
        <f t="shared" si="66"/>
        <v/>
      </c>
      <c r="G433" s="77"/>
      <c r="H433" s="40" t="str">
        <f t="shared" si="67"/>
        <v/>
      </c>
      <c r="I433" s="40" t="str">
        <f t="shared" si="68"/>
        <v/>
      </c>
      <c r="J433" s="76"/>
      <c r="K433" s="76"/>
      <c r="L433" s="76"/>
      <c r="M433" s="44"/>
      <c r="N433" t="str">
        <f>IF(C433="","",'OPĆI DIO'!$C$1)</f>
        <v/>
      </c>
      <c r="O433" t="str">
        <f t="shared" si="69"/>
        <v/>
      </c>
      <c r="P433" t="str">
        <f t="shared" si="70"/>
        <v/>
      </c>
      <c r="Q433" t="str">
        <f t="shared" si="71"/>
        <v/>
      </c>
      <c r="R433" t="str">
        <f t="shared" si="72"/>
        <v/>
      </c>
      <c r="S433" t="str">
        <f t="shared" si="73"/>
        <v/>
      </c>
    </row>
    <row r="434" spans="1:19">
      <c r="A434" s="40" t="str">
        <f>IF(C434="","",VLOOKUP('OPĆI DIO'!$C$1,'OPĆI DIO'!$N$4:$W$137,10,FALSE))</f>
        <v/>
      </c>
      <c r="B434" s="40" t="str">
        <f>IF(C434="","",VLOOKUP('OPĆI DIO'!$C$1,'OPĆI DIO'!$N$4:$W$137,9,FALSE))</f>
        <v/>
      </c>
      <c r="C434" s="45"/>
      <c r="D434" s="40" t="str">
        <f t="shared" si="65"/>
        <v/>
      </c>
      <c r="E434" s="45"/>
      <c r="F434" s="40" t="str">
        <f t="shared" si="66"/>
        <v/>
      </c>
      <c r="G434" s="77"/>
      <c r="H434" s="40" t="str">
        <f t="shared" si="67"/>
        <v/>
      </c>
      <c r="I434" s="40" t="str">
        <f t="shared" si="68"/>
        <v/>
      </c>
      <c r="J434" s="76"/>
      <c r="K434" s="76"/>
      <c r="L434" s="76"/>
      <c r="M434" s="44"/>
      <c r="N434" t="str">
        <f>IF(C434="","",'OPĆI DIO'!$C$1)</f>
        <v/>
      </c>
      <c r="O434" t="str">
        <f t="shared" si="69"/>
        <v/>
      </c>
      <c r="P434" t="str">
        <f t="shared" si="70"/>
        <v/>
      </c>
      <c r="Q434" t="str">
        <f t="shared" si="71"/>
        <v/>
      </c>
      <c r="R434" t="str">
        <f t="shared" si="72"/>
        <v/>
      </c>
      <c r="S434" t="str">
        <f t="shared" si="73"/>
        <v/>
      </c>
    </row>
    <row r="435" spans="1:19">
      <c r="A435" s="40" t="str">
        <f>IF(C435="","",VLOOKUP('OPĆI DIO'!$C$1,'OPĆI DIO'!$N$4:$W$137,10,FALSE))</f>
        <v/>
      </c>
      <c r="B435" s="40" t="str">
        <f>IF(C435="","",VLOOKUP('OPĆI DIO'!$C$1,'OPĆI DIO'!$N$4:$W$137,9,FALSE))</f>
        <v/>
      </c>
      <c r="C435" s="45"/>
      <c r="D435" s="40" t="str">
        <f t="shared" si="65"/>
        <v/>
      </c>
      <c r="E435" s="45"/>
      <c r="F435" s="40" t="str">
        <f t="shared" si="66"/>
        <v/>
      </c>
      <c r="G435" s="77"/>
      <c r="H435" s="40" t="str">
        <f t="shared" si="67"/>
        <v/>
      </c>
      <c r="I435" s="40" t="str">
        <f t="shared" si="68"/>
        <v/>
      </c>
      <c r="J435" s="76"/>
      <c r="K435" s="76"/>
      <c r="L435" s="76"/>
      <c r="M435" s="44"/>
      <c r="N435" t="str">
        <f>IF(C435="","",'OPĆI DIO'!$C$1)</f>
        <v/>
      </c>
      <c r="O435" t="str">
        <f t="shared" si="69"/>
        <v/>
      </c>
      <c r="P435" t="str">
        <f t="shared" si="70"/>
        <v/>
      </c>
      <c r="Q435" t="str">
        <f t="shared" si="71"/>
        <v/>
      </c>
      <c r="R435" t="str">
        <f t="shared" si="72"/>
        <v/>
      </c>
      <c r="S435" t="str">
        <f t="shared" si="73"/>
        <v/>
      </c>
    </row>
    <row r="436" spans="1:19">
      <c r="A436" s="40" t="str">
        <f>IF(C436="","",VLOOKUP('OPĆI DIO'!$C$1,'OPĆI DIO'!$N$4:$W$137,10,FALSE))</f>
        <v/>
      </c>
      <c r="B436" s="40" t="str">
        <f>IF(C436="","",VLOOKUP('OPĆI DIO'!$C$1,'OPĆI DIO'!$N$4:$W$137,9,FALSE))</f>
        <v/>
      </c>
      <c r="C436" s="45"/>
      <c r="D436" s="40" t="str">
        <f t="shared" si="65"/>
        <v/>
      </c>
      <c r="E436" s="45"/>
      <c r="F436" s="40" t="str">
        <f t="shared" si="66"/>
        <v/>
      </c>
      <c r="G436" s="77"/>
      <c r="H436" s="40" t="str">
        <f t="shared" si="67"/>
        <v/>
      </c>
      <c r="I436" s="40" t="str">
        <f t="shared" si="68"/>
        <v/>
      </c>
      <c r="J436" s="76"/>
      <c r="K436" s="76"/>
      <c r="L436" s="76"/>
      <c r="M436" s="44"/>
      <c r="N436" t="str">
        <f>IF(C436="","",'OPĆI DIO'!$C$1)</f>
        <v/>
      </c>
      <c r="O436" t="str">
        <f t="shared" si="69"/>
        <v/>
      </c>
      <c r="P436" t="str">
        <f t="shared" si="70"/>
        <v/>
      </c>
      <c r="Q436" t="str">
        <f t="shared" si="71"/>
        <v/>
      </c>
      <c r="R436" t="str">
        <f t="shared" si="72"/>
        <v/>
      </c>
      <c r="S436" t="str">
        <f t="shared" si="73"/>
        <v/>
      </c>
    </row>
    <row r="437" spans="1:19">
      <c r="A437" s="40" t="str">
        <f>IF(C437="","",VLOOKUP('OPĆI DIO'!$C$1,'OPĆI DIO'!$N$4:$W$137,10,FALSE))</f>
        <v/>
      </c>
      <c r="B437" s="40" t="str">
        <f>IF(C437="","",VLOOKUP('OPĆI DIO'!$C$1,'OPĆI DIO'!$N$4:$W$137,9,FALSE))</f>
        <v/>
      </c>
      <c r="C437" s="45"/>
      <c r="D437" s="40" t="str">
        <f t="shared" si="65"/>
        <v/>
      </c>
      <c r="E437" s="45"/>
      <c r="F437" s="40" t="str">
        <f t="shared" si="66"/>
        <v/>
      </c>
      <c r="G437" s="77"/>
      <c r="H437" s="40" t="str">
        <f t="shared" si="67"/>
        <v/>
      </c>
      <c r="I437" s="40" t="str">
        <f t="shared" si="68"/>
        <v/>
      </c>
      <c r="J437" s="76"/>
      <c r="K437" s="76"/>
      <c r="L437" s="76"/>
      <c r="M437" s="44"/>
      <c r="N437" t="str">
        <f>IF(C437="","",'OPĆI DIO'!$C$1)</f>
        <v/>
      </c>
      <c r="O437" t="str">
        <f t="shared" si="69"/>
        <v/>
      </c>
      <c r="P437" t="str">
        <f t="shared" si="70"/>
        <v/>
      </c>
      <c r="Q437" t="str">
        <f t="shared" si="71"/>
        <v/>
      </c>
      <c r="R437" t="str">
        <f t="shared" si="72"/>
        <v/>
      </c>
      <c r="S437" t="str">
        <f t="shared" si="73"/>
        <v/>
      </c>
    </row>
    <row r="438" spans="1:19">
      <c r="A438" s="40" t="str">
        <f>IF(C438="","",VLOOKUP('OPĆI DIO'!$C$1,'OPĆI DIO'!$N$4:$W$137,10,FALSE))</f>
        <v/>
      </c>
      <c r="B438" s="40" t="str">
        <f>IF(C438="","",VLOOKUP('OPĆI DIO'!$C$1,'OPĆI DIO'!$N$4:$W$137,9,FALSE))</f>
        <v/>
      </c>
      <c r="C438" s="45"/>
      <c r="D438" s="40" t="str">
        <f t="shared" si="65"/>
        <v/>
      </c>
      <c r="E438" s="45"/>
      <c r="F438" s="40" t="str">
        <f t="shared" si="66"/>
        <v/>
      </c>
      <c r="G438" s="77"/>
      <c r="H438" s="40" t="str">
        <f t="shared" si="67"/>
        <v/>
      </c>
      <c r="I438" s="40" t="str">
        <f t="shared" si="68"/>
        <v/>
      </c>
      <c r="J438" s="76"/>
      <c r="K438" s="76"/>
      <c r="L438" s="76"/>
      <c r="M438" s="44"/>
      <c r="N438" t="str">
        <f>IF(C438="","",'OPĆI DIO'!$C$1)</f>
        <v/>
      </c>
      <c r="O438" t="str">
        <f t="shared" si="69"/>
        <v/>
      </c>
      <c r="P438" t="str">
        <f t="shared" si="70"/>
        <v/>
      </c>
      <c r="Q438" t="str">
        <f t="shared" si="71"/>
        <v/>
      </c>
      <c r="R438" t="str">
        <f t="shared" si="72"/>
        <v/>
      </c>
      <c r="S438" t="str">
        <f t="shared" si="73"/>
        <v/>
      </c>
    </row>
    <row r="439" spans="1:19">
      <c r="A439" s="40" t="str">
        <f>IF(C439="","",VLOOKUP('OPĆI DIO'!$C$1,'OPĆI DIO'!$N$4:$W$137,10,FALSE))</f>
        <v/>
      </c>
      <c r="B439" s="40" t="str">
        <f>IF(C439="","",VLOOKUP('OPĆI DIO'!$C$1,'OPĆI DIO'!$N$4:$W$137,9,FALSE))</f>
        <v/>
      </c>
      <c r="C439" s="45"/>
      <c r="D439" s="40" t="str">
        <f t="shared" si="65"/>
        <v/>
      </c>
      <c r="E439" s="45"/>
      <c r="F439" s="40" t="str">
        <f t="shared" si="66"/>
        <v/>
      </c>
      <c r="G439" s="77"/>
      <c r="H439" s="40" t="str">
        <f t="shared" si="67"/>
        <v/>
      </c>
      <c r="I439" s="40" t="str">
        <f t="shared" si="68"/>
        <v/>
      </c>
      <c r="J439" s="76"/>
      <c r="K439" s="76"/>
      <c r="L439" s="76"/>
      <c r="M439" s="44"/>
      <c r="N439" t="str">
        <f>IF(C439="","",'OPĆI DIO'!$C$1)</f>
        <v/>
      </c>
      <c r="O439" t="str">
        <f t="shared" si="69"/>
        <v/>
      </c>
      <c r="P439" t="str">
        <f t="shared" si="70"/>
        <v/>
      </c>
      <c r="Q439" t="str">
        <f t="shared" si="71"/>
        <v/>
      </c>
      <c r="R439" t="str">
        <f t="shared" si="72"/>
        <v/>
      </c>
      <c r="S439" t="str">
        <f t="shared" si="73"/>
        <v/>
      </c>
    </row>
    <row r="440" spans="1:19">
      <c r="A440" s="40" t="str">
        <f>IF(C440="","",VLOOKUP('OPĆI DIO'!$C$1,'OPĆI DIO'!$N$4:$W$137,10,FALSE))</f>
        <v/>
      </c>
      <c r="B440" s="40" t="str">
        <f>IF(C440="","",VLOOKUP('OPĆI DIO'!$C$1,'OPĆI DIO'!$N$4:$W$137,9,FALSE))</f>
        <v/>
      </c>
      <c r="C440" s="45"/>
      <c r="D440" s="40" t="str">
        <f t="shared" si="65"/>
        <v/>
      </c>
      <c r="E440" s="45"/>
      <c r="F440" s="40" t="str">
        <f t="shared" si="66"/>
        <v/>
      </c>
      <c r="G440" s="77"/>
      <c r="H440" s="40" t="str">
        <f t="shared" si="67"/>
        <v/>
      </c>
      <c r="I440" s="40" t="str">
        <f t="shared" si="68"/>
        <v/>
      </c>
      <c r="J440" s="76"/>
      <c r="K440" s="76"/>
      <c r="L440" s="76"/>
      <c r="M440" s="44"/>
      <c r="N440" t="str">
        <f>IF(C440="","",'OPĆI DIO'!$C$1)</f>
        <v/>
      </c>
      <c r="O440" t="str">
        <f t="shared" si="69"/>
        <v/>
      </c>
      <c r="P440" t="str">
        <f t="shared" si="70"/>
        <v/>
      </c>
      <c r="Q440" t="str">
        <f t="shared" si="71"/>
        <v/>
      </c>
      <c r="R440" t="str">
        <f t="shared" si="72"/>
        <v/>
      </c>
      <c r="S440" t="str">
        <f t="shared" si="73"/>
        <v/>
      </c>
    </row>
    <row r="441" spans="1:19">
      <c r="A441" s="40" t="str">
        <f>IF(C441="","",VLOOKUP('OPĆI DIO'!$C$1,'OPĆI DIO'!$N$4:$W$137,10,FALSE))</f>
        <v/>
      </c>
      <c r="B441" s="40" t="str">
        <f>IF(C441="","",VLOOKUP('OPĆI DIO'!$C$1,'OPĆI DIO'!$N$4:$W$137,9,FALSE))</f>
        <v/>
      </c>
      <c r="C441" s="45"/>
      <c r="D441" s="40" t="str">
        <f t="shared" si="65"/>
        <v/>
      </c>
      <c r="E441" s="45"/>
      <c r="F441" s="40" t="str">
        <f t="shared" si="66"/>
        <v/>
      </c>
      <c r="G441" s="77"/>
      <c r="H441" s="40" t="str">
        <f t="shared" si="67"/>
        <v/>
      </c>
      <c r="I441" s="40" t="str">
        <f t="shared" si="68"/>
        <v/>
      </c>
      <c r="J441" s="76"/>
      <c r="K441" s="76"/>
      <c r="L441" s="76"/>
      <c r="M441" s="44"/>
      <c r="N441" t="str">
        <f>IF(C441="","",'OPĆI DIO'!$C$1)</f>
        <v/>
      </c>
      <c r="O441" t="str">
        <f t="shared" si="69"/>
        <v/>
      </c>
      <c r="P441" t="str">
        <f t="shared" si="70"/>
        <v/>
      </c>
      <c r="Q441" t="str">
        <f t="shared" si="71"/>
        <v/>
      </c>
      <c r="R441" t="str">
        <f t="shared" si="72"/>
        <v/>
      </c>
      <c r="S441" t="str">
        <f t="shared" si="73"/>
        <v/>
      </c>
    </row>
    <row r="442" spans="1:19">
      <c r="A442" s="40" t="str">
        <f>IF(C442="","",VLOOKUP('OPĆI DIO'!$C$1,'OPĆI DIO'!$N$4:$W$137,10,FALSE))</f>
        <v/>
      </c>
      <c r="B442" s="40" t="str">
        <f>IF(C442="","",VLOOKUP('OPĆI DIO'!$C$1,'OPĆI DIO'!$N$4:$W$137,9,FALSE))</f>
        <v/>
      </c>
      <c r="C442" s="45"/>
      <c r="D442" s="40" t="str">
        <f t="shared" si="65"/>
        <v/>
      </c>
      <c r="E442" s="45"/>
      <c r="F442" s="40" t="str">
        <f t="shared" si="66"/>
        <v/>
      </c>
      <c r="G442" s="77"/>
      <c r="H442" s="40" t="str">
        <f t="shared" si="67"/>
        <v/>
      </c>
      <c r="I442" s="40" t="str">
        <f t="shared" si="68"/>
        <v/>
      </c>
      <c r="J442" s="76"/>
      <c r="K442" s="76"/>
      <c r="L442" s="76"/>
      <c r="M442" s="44"/>
      <c r="N442" t="str">
        <f>IF(C442="","",'OPĆI DIO'!$C$1)</f>
        <v/>
      </c>
      <c r="O442" t="str">
        <f t="shared" si="69"/>
        <v/>
      </c>
      <c r="P442" t="str">
        <f t="shared" si="70"/>
        <v/>
      </c>
      <c r="Q442" t="str">
        <f t="shared" si="71"/>
        <v/>
      </c>
      <c r="R442" t="str">
        <f t="shared" si="72"/>
        <v/>
      </c>
      <c r="S442" t="str">
        <f t="shared" si="73"/>
        <v/>
      </c>
    </row>
    <row r="443" spans="1:19">
      <c r="A443" s="40" t="str">
        <f>IF(C443="","",VLOOKUP('OPĆI DIO'!$C$1,'OPĆI DIO'!$N$4:$W$137,10,FALSE))</f>
        <v/>
      </c>
      <c r="B443" s="40" t="str">
        <f>IF(C443="","",VLOOKUP('OPĆI DIO'!$C$1,'OPĆI DIO'!$N$4:$W$137,9,FALSE))</f>
        <v/>
      </c>
      <c r="C443" s="45"/>
      <c r="D443" s="40" t="str">
        <f t="shared" si="65"/>
        <v/>
      </c>
      <c r="E443" s="45"/>
      <c r="F443" s="40" t="str">
        <f t="shared" si="66"/>
        <v/>
      </c>
      <c r="G443" s="77"/>
      <c r="H443" s="40" t="str">
        <f t="shared" si="67"/>
        <v/>
      </c>
      <c r="I443" s="40" t="str">
        <f t="shared" si="68"/>
        <v/>
      </c>
      <c r="J443" s="76"/>
      <c r="K443" s="76"/>
      <c r="L443" s="76"/>
      <c r="M443" s="44"/>
      <c r="N443" t="str">
        <f>IF(C443="","",'OPĆI DIO'!$C$1)</f>
        <v/>
      </c>
      <c r="O443" t="str">
        <f t="shared" si="69"/>
        <v/>
      </c>
      <c r="P443" t="str">
        <f t="shared" si="70"/>
        <v/>
      </c>
      <c r="Q443" t="str">
        <f t="shared" si="71"/>
        <v/>
      </c>
      <c r="R443" t="str">
        <f t="shared" si="72"/>
        <v/>
      </c>
      <c r="S443" t="str">
        <f t="shared" si="73"/>
        <v/>
      </c>
    </row>
    <row r="444" spans="1:19">
      <c r="A444" s="40" t="str">
        <f>IF(C444="","",VLOOKUP('OPĆI DIO'!$C$1,'OPĆI DIO'!$N$4:$W$137,10,FALSE))</f>
        <v/>
      </c>
      <c r="B444" s="40" t="str">
        <f>IF(C444="","",VLOOKUP('OPĆI DIO'!$C$1,'OPĆI DIO'!$N$4:$W$137,9,FALSE))</f>
        <v/>
      </c>
      <c r="C444" s="45"/>
      <c r="D444" s="40" t="str">
        <f t="shared" si="65"/>
        <v/>
      </c>
      <c r="E444" s="45"/>
      <c r="F444" s="40" t="str">
        <f t="shared" si="66"/>
        <v/>
      </c>
      <c r="G444" s="77"/>
      <c r="H444" s="40" t="str">
        <f t="shared" si="67"/>
        <v/>
      </c>
      <c r="I444" s="40" t="str">
        <f t="shared" si="68"/>
        <v/>
      </c>
      <c r="J444" s="76"/>
      <c r="K444" s="76"/>
      <c r="L444" s="76"/>
      <c r="M444" s="44"/>
      <c r="N444" t="str">
        <f>IF(C444="","",'OPĆI DIO'!$C$1)</f>
        <v/>
      </c>
      <c r="O444" t="str">
        <f t="shared" si="69"/>
        <v/>
      </c>
      <c r="P444" t="str">
        <f t="shared" si="70"/>
        <v/>
      </c>
      <c r="Q444" t="str">
        <f t="shared" si="71"/>
        <v/>
      </c>
      <c r="R444" t="str">
        <f t="shared" si="72"/>
        <v/>
      </c>
      <c r="S444" t="str">
        <f t="shared" si="73"/>
        <v/>
      </c>
    </row>
    <row r="445" spans="1:19">
      <c r="A445" s="40" t="str">
        <f>IF(C445="","",VLOOKUP('OPĆI DIO'!$C$1,'OPĆI DIO'!$N$4:$W$137,10,FALSE))</f>
        <v/>
      </c>
      <c r="B445" s="40" t="str">
        <f>IF(C445="","",VLOOKUP('OPĆI DIO'!$C$1,'OPĆI DIO'!$N$4:$W$137,9,FALSE))</f>
        <v/>
      </c>
      <c r="C445" s="45"/>
      <c r="D445" s="40" t="str">
        <f t="shared" si="65"/>
        <v/>
      </c>
      <c r="E445" s="45"/>
      <c r="F445" s="40" t="str">
        <f t="shared" si="66"/>
        <v/>
      </c>
      <c r="G445" s="77"/>
      <c r="H445" s="40" t="str">
        <f t="shared" si="67"/>
        <v/>
      </c>
      <c r="I445" s="40" t="str">
        <f t="shared" si="68"/>
        <v/>
      </c>
      <c r="J445" s="76"/>
      <c r="K445" s="76"/>
      <c r="L445" s="76"/>
      <c r="M445" s="44"/>
      <c r="N445" t="str">
        <f>IF(C445="","",'OPĆI DIO'!$C$1)</f>
        <v/>
      </c>
      <c r="O445" t="str">
        <f t="shared" si="69"/>
        <v/>
      </c>
      <c r="P445" t="str">
        <f t="shared" si="70"/>
        <v/>
      </c>
      <c r="Q445" t="str">
        <f t="shared" si="71"/>
        <v/>
      </c>
      <c r="R445" t="str">
        <f t="shared" si="72"/>
        <v/>
      </c>
      <c r="S445" t="str">
        <f t="shared" si="73"/>
        <v/>
      </c>
    </row>
    <row r="446" spans="1:19">
      <c r="A446" s="40" t="str">
        <f>IF(C446="","",VLOOKUP('OPĆI DIO'!$C$1,'OPĆI DIO'!$N$4:$W$137,10,FALSE))</f>
        <v/>
      </c>
      <c r="B446" s="40" t="str">
        <f>IF(C446="","",VLOOKUP('OPĆI DIO'!$C$1,'OPĆI DIO'!$N$4:$W$137,9,FALSE))</f>
        <v/>
      </c>
      <c r="C446" s="45"/>
      <c r="D446" s="40" t="str">
        <f t="shared" si="65"/>
        <v/>
      </c>
      <c r="E446" s="45"/>
      <c r="F446" s="40" t="str">
        <f t="shared" si="66"/>
        <v/>
      </c>
      <c r="G446" s="77"/>
      <c r="H446" s="40" t="str">
        <f t="shared" si="67"/>
        <v/>
      </c>
      <c r="I446" s="40" t="str">
        <f t="shared" si="68"/>
        <v/>
      </c>
      <c r="J446" s="76"/>
      <c r="K446" s="76"/>
      <c r="L446" s="76"/>
      <c r="M446" s="44"/>
      <c r="N446" t="str">
        <f>IF(C446="","",'OPĆI DIO'!$C$1)</f>
        <v/>
      </c>
      <c r="O446" t="str">
        <f t="shared" si="69"/>
        <v/>
      </c>
      <c r="P446" t="str">
        <f t="shared" si="70"/>
        <v/>
      </c>
      <c r="Q446" t="str">
        <f t="shared" si="71"/>
        <v/>
      </c>
      <c r="R446" t="str">
        <f t="shared" si="72"/>
        <v/>
      </c>
      <c r="S446" t="str">
        <f t="shared" si="73"/>
        <v/>
      </c>
    </row>
    <row r="447" spans="1:19">
      <c r="A447" s="40" t="str">
        <f>IF(C447="","",VLOOKUP('OPĆI DIO'!$C$1,'OPĆI DIO'!$N$4:$W$137,10,FALSE))</f>
        <v/>
      </c>
      <c r="B447" s="40" t="str">
        <f>IF(C447="","",VLOOKUP('OPĆI DIO'!$C$1,'OPĆI DIO'!$N$4:$W$137,9,FALSE))</f>
        <v/>
      </c>
      <c r="C447" s="45"/>
      <c r="D447" s="40" t="str">
        <f t="shared" si="65"/>
        <v/>
      </c>
      <c r="E447" s="45"/>
      <c r="F447" s="40" t="str">
        <f t="shared" si="66"/>
        <v/>
      </c>
      <c r="G447" s="77"/>
      <c r="H447" s="40" t="str">
        <f t="shared" si="67"/>
        <v/>
      </c>
      <c r="I447" s="40" t="str">
        <f t="shared" si="68"/>
        <v/>
      </c>
      <c r="J447" s="76"/>
      <c r="K447" s="76"/>
      <c r="L447" s="76"/>
      <c r="M447" s="44"/>
      <c r="N447" t="str">
        <f>IF(C447="","",'OPĆI DIO'!$C$1)</f>
        <v/>
      </c>
      <c r="O447" t="str">
        <f t="shared" si="69"/>
        <v/>
      </c>
      <c r="P447" t="str">
        <f t="shared" si="70"/>
        <v/>
      </c>
      <c r="Q447" t="str">
        <f t="shared" si="71"/>
        <v/>
      </c>
      <c r="R447" t="str">
        <f t="shared" si="72"/>
        <v/>
      </c>
      <c r="S447" t="str">
        <f t="shared" si="73"/>
        <v/>
      </c>
    </row>
    <row r="448" spans="1:19">
      <c r="A448" s="40" t="str">
        <f>IF(C448="","",VLOOKUP('OPĆI DIO'!$C$1,'OPĆI DIO'!$N$4:$W$137,10,FALSE))</f>
        <v/>
      </c>
      <c r="B448" s="40" t="str">
        <f>IF(C448="","",VLOOKUP('OPĆI DIO'!$C$1,'OPĆI DIO'!$N$4:$W$137,9,FALSE))</f>
        <v/>
      </c>
      <c r="C448" s="45"/>
      <c r="D448" s="40" t="str">
        <f t="shared" si="65"/>
        <v/>
      </c>
      <c r="E448" s="45"/>
      <c r="F448" s="40" t="str">
        <f t="shared" si="66"/>
        <v/>
      </c>
      <c r="G448" s="77"/>
      <c r="H448" s="40" t="str">
        <f t="shared" si="67"/>
        <v/>
      </c>
      <c r="I448" s="40" t="str">
        <f t="shared" si="68"/>
        <v/>
      </c>
      <c r="J448" s="76"/>
      <c r="K448" s="76"/>
      <c r="L448" s="76"/>
      <c r="M448" s="44"/>
      <c r="N448" t="str">
        <f>IF(C448="","",'OPĆI DIO'!$C$1)</f>
        <v/>
      </c>
      <c r="O448" t="str">
        <f t="shared" si="69"/>
        <v/>
      </c>
      <c r="P448" t="str">
        <f t="shared" si="70"/>
        <v/>
      </c>
      <c r="Q448" t="str">
        <f t="shared" si="71"/>
        <v/>
      </c>
      <c r="R448" t="str">
        <f t="shared" si="72"/>
        <v/>
      </c>
      <c r="S448" t="str">
        <f t="shared" si="73"/>
        <v/>
      </c>
    </row>
    <row r="449" spans="1:19">
      <c r="A449" s="40" t="str">
        <f>IF(C449="","",VLOOKUP('OPĆI DIO'!$C$1,'OPĆI DIO'!$N$4:$W$137,10,FALSE))</f>
        <v/>
      </c>
      <c r="B449" s="40" t="str">
        <f>IF(C449="","",VLOOKUP('OPĆI DIO'!$C$1,'OPĆI DIO'!$N$4:$W$137,9,FALSE))</f>
        <v/>
      </c>
      <c r="C449" s="45"/>
      <c r="D449" s="40" t="str">
        <f t="shared" si="65"/>
        <v/>
      </c>
      <c r="E449" s="45"/>
      <c r="F449" s="40" t="str">
        <f t="shared" si="66"/>
        <v/>
      </c>
      <c r="G449" s="77"/>
      <c r="H449" s="40" t="str">
        <f t="shared" si="67"/>
        <v/>
      </c>
      <c r="I449" s="40" t="str">
        <f t="shared" si="68"/>
        <v/>
      </c>
      <c r="J449" s="76"/>
      <c r="K449" s="76"/>
      <c r="L449" s="76"/>
      <c r="M449" s="44"/>
      <c r="N449" t="str">
        <f>IF(C449="","",'OPĆI DIO'!$C$1)</f>
        <v/>
      </c>
      <c r="O449" t="str">
        <f t="shared" si="69"/>
        <v/>
      </c>
      <c r="P449" t="str">
        <f t="shared" si="70"/>
        <v/>
      </c>
      <c r="Q449" t="str">
        <f t="shared" si="71"/>
        <v/>
      </c>
      <c r="R449" t="str">
        <f t="shared" si="72"/>
        <v/>
      </c>
      <c r="S449" t="str">
        <f t="shared" si="73"/>
        <v/>
      </c>
    </row>
    <row r="450" spans="1:19">
      <c r="A450" s="40" t="str">
        <f>IF(C450="","",VLOOKUP('OPĆI DIO'!$C$1,'OPĆI DIO'!$N$4:$W$137,10,FALSE))</f>
        <v/>
      </c>
      <c r="B450" s="40" t="str">
        <f>IF(C450="","",VLOOKUP('OPĆI DIO'!$C$1,'OPĆI DIO'!$N$4:$W$137,9,FALSE))</f>
        <v/>
      </c>
      <c r="C450" s="45"/>
      <c r="D450" s="40" t="str">
        <f t="shared" si="65"/>
        <v/>
      </c>
      <c r="E450" s="45"/>
      <c r="F450" s="40" t="str">
        <f t="shared" si="66"/>
        <v/>
      </c>
      <c r="G450" s="77"/>
      <c r="H450" s="40" t="str">
        <f t="shared" si="67"/>
        <v/>
      </c>
      <c r="I450" s="40" t="str">
        <f t="shared" si="68"/>
        <v/>
      </c>
      <c r="J450" s="76"/>
      <c r="K450" s="76"/>
      <c r="L450" s="76"/>
      <c r="M450" s="44"/>
      <c r="N450" t="str">
        <f>IF(C450="","",'OPĆI DIO'!$C$1)</f>
        <v/>
      </c>
      <c r="O450" t="str">
        <f t="shared" si="69"/>
        <v/>
      </c>
      <c r="P450" t="str">
        <f t="shared" si="70"/>
        <v/>
      </c>
      <c r="Q450" t="str">
        <f t="shared" si="71"/>
        <v/>
      </c>
      <c r="R450" t="str">
        <f t="shared" si="72"/>
        <v/>
      </c>
      <c r="S450" t="str">
        <f t="shared" si="73"/>
        <v/>
      </c>
    </row>
    <row r="451" spans="1:19">
      <c r="A451" s="40" t="str">
        <f>IF(C451="","",VLOOKUP('OPĆI DIO'!$C$1,'OPĆI DIO'!$N$4:$W$137,10,FALSE))</f>
        <v/>
      </c>
      <c r="B451" s="40" t="str">
        <f>IF(C451="","",VLOOKUP('OPĆI DIO'!$C$1,'OPĆI DIO'!$N$4:$W$137,9,FALSE))</f>
        <v/>
      </c>
      <c r="C451" s="45"/>
      <c r="D451" s="40" t="str">
        <f t="shared" ref="D451:D501" si="74">IFERROR(VLOOKUP(C451,$T$6:$U$24,2,FALSE),"")</f>
        <v/>
      </c>
      <c r="E451" s="45"/>
      <c r="F451" s="40" t="str">
        <f t="shared" si="66"/>
        <v/>
      </c>
      <c r="G451" s="77"/>
      <c r="H451" s="40" t="str">
        <f t="shared" si="67"/>
        <v/>
      </c>
      <c r="I451" s="40" t="str">
        <f t="shared" si="68"/>
        <v/>
      </c>
      <c r="J451" s="76"/>
      <c r="K451" s="76"/>
      <c r="L451" s="76"/>
      <c r="M451" s="44"/>
      <c r="N451" t="str">
        <f>IF(C451="","",'OPĆI DIO'!$C$1)</f>
        <v/>
      </c>
      <c r="O451" t="str">
        <f t="shared" si="69"/>
        <v/>
      </c>
      <c r="P451" t="str">
        <f t="shared" si="70"/>
        <v/>
      </c>
      <c r="Q451" t="str">
        <f t="shared" si="71"/>
        <v/>
      </c>
      <c r="R451" t="str">
        <f t="shared" si="72"/>
        <v/>
      </c>
      <c r="S451" t="str">
        <f t="shared" si="73"/>
        <v/>
      </c>
    </row>
    <row r="452" spans="1:19">
      <c r="A452" s="40" t="str">
        <f>IF(C452="","",VLOOKUP('OPĆI DIO'!$C$1,'OPĆI DIO'!$N$4:$W$137,10,FALSE))</f>
        <v/>
      </c>
      <c r="B452" s="40" t="str">
        <f>IF(C452="","",VLOOKUP('OPĆI DIO'!$C$1,'OPĆI DIO'!$N$4:$W$137,9,FALSE))</f>
        <v/>
      </c>
      <c r="C452" s="45"/>
      <c r="D452" s="40" t="str">
        <f t="shared" si="74"/>
        <v/>
      </c>
      <c r="E452" s="45"/>
      <c r="F452" s="40" t="str">
        <f t="shared" ref="F452:F501" si="75">IFERROR(VLOOKUP(E452,$W$5:$Y$129,2,FALSE),"")</f>
        <v/>
      </c>
      <c r="G452" s="77"/>
      <c r="H452" s="40" t="str">
        <f t="shared" ref="H452:H501" si="76">IFERROR(VLOOKUP(G452,$AC$6:$AD$344,2,FALSE),"")</f>
        <v/>
      </c>
      <c r="I452" s="40" t="str">
        <f t="shared" ref="I452:I501" si="77">IFERROR(VLOOKUP(G452,$AC$6:$AG$344,3,FALSE),"")</f>
        <v/>
      </c>
      <c r="J452" s="76"/>
      <c r="K452" s="76"/>
      <c r="L452" s="76"/>
      <c r="M452" s="44"/>
      <c r="N452" t="str">
        <f>IF(C452="","",'OPĆI DIO'!$C$1)</f>
        <v/>
      </c>
      <c r="O452" t="str">
        <f t="shared" ref="O452:O501" si="78">LEFT(E452,3)</f>
        <v/>
      </c>
      <c r="P452" t="str">
        <f t="shared" ref="P452:P501" si="79">LEFT(E452,2)</f>
        <v/>
      </c>
      <c r="Q452" t="str">
        <f t="shared" ref="Q452:Q501" si="80">LEFT(C452,3)</f>
        <v/>
      </c>
      <c r="R452" t="str">
        <f t="shared" ref="R452:R501" si="81">MID(I452,2,2)</f>
        <v/>
      </c>
      <c r="S452" t="str">
        <f t="shared" ref="S452:S501" si="82">LEFT(E452,1)</f>
        <v/>
      </c>
    </row>
    <row r="453" spans="1:19">
      <c r="A453" s="40" t="str">
        <f>IF(C453="","",VLOOKUP('OPĆI DIO'!$C$1,'OPĆI DIO'!$N$4:$W$137,10,FALSE))</f>
        <v/>
      </c>
      <c r="B453" s="40" t="str">
        <f>IF(C453="","",VLOOKUP('OPĆI DIO'!$C$1,'OPĆI DIO'!$N$4:$W$137,9,FALSE))</f>
        <v/>
      </c>
      <c r="C453" s="45"/>
      <c r="D453" s="40" t="str">
        <f t="shared" si="74"/>
        <v/>
      </c>
      <c r="E453" s="45"/>
      <c r="F453" s="40" t="str">
        <f t="shared" si="75"/>
        <v/>
      </c>
      <c r="G453" s="77"/>
      <c r="H453" s="40" t="str">
        <f t="shared" si="76"/>
        <v/>
      </c>
      <c r="I453" s="40" t="str">
        <f t="shared" si="77"/>
        <v/>
      </c>
      <c r="J453" s="76"/>
      <c r="K453" s="76"/>
      <c r="L453" s="76"/>
      <c r="M453" s="44"/>
      <c r="N453" t="str">
        <f>IF(C453="","",'OPĆI DIO'!$C$1)</f>
        <v/>
      </c>
      <c r="O453" t="str">
        <f t="shared" si="78"/>
        <v/>
      </c>
      <c r="P453" t="str">
        <f t="shared" si="79"/>
        <v/>
      </c>
      <c r="Q453" t="str">
        <f t="shared" si="80"/>
        <v/>
      </c>
      <c r="R453" t="str">
        <f t="shared" si="81"/>
        <v/>
      </c>
      <c r="S453" t="str">
        <f t="shared" si="82"/>
        <v/>
      </c>
    </row>
    <row r="454" spans="1:19">
      <c r="A454" s="40" t="str">
        <f>IF(C454="","",VLOOKUP('OPĆI DIO'!$C$1,'OPĆI DIO'!$N$4:$W$137,10,FALSE))</f>
        <v/>
      </c>
      <c r="B454" s="40" t="str">
        <f>IF(C454="","",VLOOKUP('OPĆI DIO'!$C$1,'OPĆI DIO'!$N$4:$W$137,9,FALSE))</f>
        <v/>
      </c>
      <c r="C454" s="45"/>
      <c r="D454" s="40" t="str">
        <f t="shared" si="74"/>
        <v/>
      </c>
      <c r="E454" s="45"/>
      <c r="F454" s="40" t="str">
        <f t="shared" si="75"/>
        <v/>
      </c>
      <c r="G454" s="77"/>
      <c r="H454" s="40" t="str">
        <f t="shared" si="76"/>
        <v/>
      </c>
      <c r="I454" s="40" t="str">
        <f t="shared" si="77"/>
        <v/>
      </c>
      <c r="J454" s="76"/>
      <c r="K454" s="76"/>
      <c r="L454" s="76"/>
      <c r="M454" s="44"/>
      <c r="N454" t="str">
        <f>IF(C454="","",'OPĆI DIO'!$C$1)</f>
        <v/>
      </c>
      <c r="O454" t="str">
        <f t="shared" si="78"/>
        <v/>
      </c>
      <c r="P454" t="str">
        <f t="shared" si="79"/>
        <v/>
      </c>
      <c r="Q454" t="str">
        <f t="shared" si="80"/>
        <v/>
      </c>
      <c r="R454" t="str">
        <f t="shared" si="81"/>
        <v/>
      </c>
      <c r="S454" t="str">
        <f t="shared" si="82"/>
        <v/>
      </c>
    </row>
    <row r="455" spans="1:19">
      <c r="A455" s="40" t="str">
        <f>IF(C455="","",VLOOKUP('OPĆI DIO'!$C$1,'OPĆI DIO'!$N$4:$W$137,10,FALSE))</f>
        <v/>
      </c>
      <c r="B455" s="40" t="str">
        <f>IF(C455="","",VLOOKUP('OPĆI DIO'!$C$1,'OPĆI DIO'!$N$4:$W$137,9,FALSE))</f>
        <v/>
      </c>
      <c r="C455" s="45"/>
      <c r="D455" s="40" t="str">
        <f t="shared" si="74"/>
        <v/>
      </c>
      <c r="E455" s="45"/>
      <c r="F455" s="40" t="str">
        <f t="shared" si="75"/>
        <v/>
      </c>
      <c r="G455" s="77"/>
      <c r="H455" s="40" t="str">
        <f t="shared" si="76"/>
        <v/>
      </c>
      <c r="I455" s="40" t="str">
        <f t="shared" si="77"/>
        <v/>
      </c>
      <c r="J455" s="76"/>
      <c r="K455" s="76"/>
      <c r="L455" s="76"/>
      <c r="M455" s="44"/>
      <c r="N455" t="str">
        <f>IF(C455="","",'OPĆI DIO'!$C$1)</f>
        <v/>
      </c>
      <c r="O455" t="str">
        <f t="shared" si="78"/>
        <v/>
      </c>
      <c r="P455" t="str">
        <f t="shared" si="79"/>
        <v/>
      </c>
      <c r="Q455" t="str">
        <f t="shared" si="80"/>
        <v/>
      </c>
      <c r="R455" t="str">
        <f t="shared" si="81"/>
        <v/>
      </c>
      <c r="S455" t="str">
        <f t="shared" si="82"/>
        <v/>
      </c>
    </row>
    <row r="456" spans="1:19">
      <c r="A456" s="40" t="str">
        <f>IF(C456="","",VLOOKUP('OPĆI DIO'!$C$1,'OPĆI DIO'!$N$4:$W$137,10,FALSE))</f>
        <v/>
      </c>
      <c r="B456" s="40" t="str">
        <f>IF(C456="","",VLOOKUP('OPĆI DIO'!$C$1,'OPĆI DIO'!$N$4:$W$137,9,FALSE))</f>
        <v/>
      </c>
      <c r="C456" s="45"/>
      <c r="D456" s="40" t="str">
        <f t="shared" si="74"/>
        <v/>
      </c>
      <c r="E456" s="45"/>
      <c r="F456" s="40" t="str">
        <f t="shared" si="75"/>
        <v/>
      </c>
      <c r="G456" s="77"/>
      <c r="H456" s="40" t="str">
        <f t="shared" si="76"/>
        <v/>
      </c>
      <c r="I456" s="40" t="str">
        <f t="shared" si="77"/>
        <v/>
      </c>
      <c r="J456" s="76"/>
      <c r="K456" s="76"/>
      <c r="L456" s="76"/>
      <c r="M456" s="44"/>
      <c r="N456" t="str">
        <f>IF(C456="","",'OPĆI DIO'!$C$1)</f>
        <v/>
      </c>
      <c r="O456" t="str">
        <f t="shared" si="78"/>
        <v/>
      </c>
      <c r="P456" t="str">
        <f t="shared" si="79"/>
        <v/>
      </c>
      <c r="Q456" t="str">
        <f t="shared" si="80"/>
        <v/>
      </c>
      <c r="R456" t="str">
        <f t="shared" si="81"/>
        <v/>
      </c>
      <c r="S456" t="str">
        <f t="shared" si="82"/>
        <v/>
      </c>
    </row>
    <row r="457" spans="1:19">
      <c r="A457" s="40" t="str">
        <f>IF(C457="","",VLOOKUP('OPĆI DIO'!$C$1,'OPĆI DIO'!$N$4:$W$137,10,FALSE))</f>
        <v/>
      </c>
      <c r="B457" s="40" t="str">
        <f>IF(C457="","",VLOOKUP('OPĆI DIO'!$C$1,'OPĆI DIO'!$N$4:$W$137,9,FALSE))</f>
        <v/>
      </c>
      <c r="C457" s="45"/>
      <c r="D457" s="40" t="str">
        <f t="shared" si="74"/>
        <v/>
      </c>
      <c r="E457" s="45"/>
      <c r="F457" s="40" t="str">
        <f t="shared" si="75"/>
        <v/>
      </c>
      <c r="G457" s="77"/>
      <c r="H457" s="40" t="str">
        <f t="shared" si="76"/>
        <v/>
      </c>
      <c r="I457" s="40" t="str">
        <f t="shared" si="77"/>
        <v/>
      </c>
      <c r="J457" s="76"/>
      <c r="K457" s="76"/>
      <c r="L457" s="76"/>
      <c r="M457" s="44"/>
      <c r="N457" t="str">
        <f>IF(C457="","",'OPĆI DIO'!$C$1)</f>
        <v/>
      </c>
      <c r="O457" t="str">
        <f t="shared" si="78"/>
        <v/>
      </c>
      <c r="P457" t="str">
        <f t="shared" si="79"/>
        <v/>
      </c>
      <c r="Q457" t="str">
        <f t="shared" si="80"/>
        <v/>
      </c>
      <c r="R457" t="str">
        <f t="shared" si="81"/>
        <v/>
      </c>
      <c r="S457" t="str">
        <f t="shared" si="82"/>
        <v/>
      </c>
    </row>
    <row r="458" spans="1:19">
      <c r="A458" s="40" t="str">
        <f>IF(C458="","",VLOOKUP('OPĆI DIO'!$C$1,'OPĆI DIO'!$N$4:$W$137,10,FALSE))</f>
        <v/>
      </c>
      <c r="B458" s="40" t="str">
        <f>IF(C458="","",VLOOKUP('OPĆI DIO'!$C$1,'OPĆI DIO'!$N$4:$W$137,9,FALSE))</f>
        <v/>
      </c>
      <c r="C458" s="45"/>
      <c r="D458" s="40" t="str">
        <f t="shared" si="74"/>
        <v/>
      </c>
      <c r="E458" s="45"/>
      <c r="F458" s="40" t="str">
        <f t="shared" si="75"/>
        <v/>
      </c>
      <c r="G458" s="77"/>
      <c r="H458" s="40" t="str">
        <f t="shared" si="76"/>
        <v/>
      </c>
      <c r="I458" s="40" t="str">
        <f t="shared" si="77"/>
        <v/>
      </c>
      <c r="J458" s="76"/>
      <c r="K458" s="76"/>
      <c r="L458" s="76"/>
      <c r="M458" s="44"/>
      <c r="N458" t="str">
        <f>IF(C458="","",'OPĆI DIO'!$C$1)</f>
        <v/>
      </c>
      <c r="O458" t="str">
        <f t="shared" si="78"/>
        <v/>
      </c>
      <c r="P458" t="str">
        <f t="shared" si="79"/>
        <v/>
      </c>
      <c r="Q458" t="str">
        <f t="shared" si="80"/>
        <v/>
      </c>
      <c r="R458" t="str">
        <f t="shared" si="81"/>
        <v/>
      </c>
      <c r="S458" t="str">
        <f t="shared" si="82"/>
        <v/>
      </c>
    </row>
    <row r="459" spans="1:19">
      <c r="A459" s="40" t="str">
        <f>IF(C459="","",VLOOKUP('OPĆI DIO'!$C$1,'OPĆI DIO'!$N$4:$W$137,10,FALSE))</f>
        <v/>
      </c>
      <c r="B459" s="40" t="str">
        <f>IF(C459="","",VLOOKUP('OPĆI DIO'!$C$1,'OPĆI DIO'!$N$4:$W$137,9,FALSE))</f>
        <v/>
      </c>
      <c r="C459" s="45"/>
      <c r="D459" s="40" t="str">
        <f t="shared" si="74"/>
        <v/>
      </c>
      <c r="E459" s="45"/>
      <c r="F459" s="40" t="str">
        <f t="shared" si="75"/>
        <v/>
      </c>
      <c r="G459" s="77"/>
      <c r="H459" s="40" t="str">
        <f t="shared" si="76"/>
        <v/>
      </c>
      <c r="I459" s="40" t="str">
        <f t="shared" si="77"/>
        <v/>
      </c>
      <c r="J459" s="76"/>
      <c r="K459" s="76"/>
      <c r="L459" s="76"/>
      <c r="M459" s="44"/>
      <c r="N459" t="str">
        <f>IF(C459="","",'OPĆI DIO'!$C$1)</f>
        <v/>
      </c>
      <c r="O459" t="str">
        <f t="shared" si="78"/>
        <v/>
      </c>
      <c r="P459" t="str">
        <f t="shared" si="79"/>
        <v/>
      </c>
      <c r="Q459" t="str">
        <f t="shared" si="80"/>
        <v/>
      </c>
      <c r="R459" t="str">
        <f t="shared" si="81"/>
        <v/>
      </c>
      <c r="S459" t="str">
        <f t="shared" si="82"/>
        <v/>
      </c>
    </row>
    <row r="460" spans="1:19">
      <c r="A460" s="40" t="str">
        <f>IF(C460="","",VLOOKUP('OPĆI DIO'!$C$1,'OPĆI DIO'!$N$4:$W$137,10,FALSE))</f>
        <v/>
      </c>
      <c r="B460" s="40" t="str">
        <f>IF(C460="","",VLOOKUP('OPĆI DIO'!$C$1,'OPĆI DIO'!$N$4:$W$137,9,FALSE))</f>
        <v/>
      </c>
      <c r="C460" s="45"/>
      <c r="D460" s="40" t="str">
        <f t="shared" si="74"/>
        <v/>
      </c>
      <c r="E460" s="45"/>
      <c r="F460" s="40" t="str">
        <f t="shared" si="75"/>
        <v/>
      </c>
      <c r="G460" s="77"/>
      <c r="H460" s="40" t="str">
        <f t="shared" si="76"/>
        <v/>
      </c>
      <c r="I460" s="40" t="str">
        <f t="shared" si="77"/>
        <v/>
      </c>
      <c r="J460" s="76"/>
      <c r="K460" s="76"/>
      <c r="L460" s="76"/>
      <c r="M460" s="44"/>
      <c r="N460" t="str">
        <f>IF(C460="","",'OPĆI DIO'!$C$1)</f>
        <v/>
      </c>
      <c r="O460" t="str">
        <f t="shared" si="78"/>
        <v/>
      </c>
      <c r="P460" t="str">
        <f t="shared" si="79"/>
        <v/>
      </c>
      <c r="Q460" t="str">
        <f t="shared" si="80"/>
        <v/>
      </c>
      <c r="R460" t="str">
        <f t="shared" si="81"/>
        <v/>
      </c>
      <c r="S460" t="str">
        <f t="shared" si="82"/>
        <v/>
      </c>
    </row>
    <row r="461" spans="1:19">
      <c r="A461" s="40" t="str">
        <f>IF(C461="","",VLOOKUP('OPĆI DIO'!$C$1,'OPĆI DIO'!$N$4:$W$137,10,FALSE))</f>
        <v/>
      </c>
      <c r="B461" s="40" t="str">
        <f>IF(C461="","",VLOOKUP('OPĆI DIO'!$C$1,'OPĆI DIO'!$N$4:$W$137,9,FALSE))</f>
        <v/>
      </c>
      <c r="C461" s="45"/>
      <c r="D461" s="40" t="str">
        <f t="shared" si="74"/>
        <v/>
      </c>
      <c r="E461" s="45"/>
      <c r="F461" s="40" t="str">
        <f t="shared" si="75"/>
        <v/>
      </c>
      <c r="G461" s="77"/>
      <c r="H461" s="40" t="str">
        <f t="shared" si="76"/>
        <v/>
      </c>
      <c r="I461" s="40" t="str">
        <f t="shared" si="77"/>
        <v/>
      </c>
      <c r="J461" s="76"/>
      <c r="K461" s="76"/>
      <c r="L461" s="76"/>
      <c r="M461" s="44"/>
      <c r="N461" t="str">
        <f>IF(C461="","",'OPĆI DIO'!$C$1)</f>
        <v/>
      </c>
      <c r="O461" t="str">
        <f t="shared" si="78"/>
        <v/>
      </c>
      <c r="P461" t="str">
        <f t="shared" si="79"/>
        <v/>
      </c>
      <c r="Q461" t="str">
        <f t="shared" si="80"/>
        <v/>
      </c>
      <c r="R461" t="str">
        <f t="shared" si="81"/>
        <v/>
      </c>
      <c r="S461" t="str">
        <f t="shared" si="82"/>
        <v/>
      </c>
    </row>
    <row r="462" spans="1:19">
      <c r="A462" s="40" t="str">
        <f>IF(C462="","",VLOOKUP('OPĆI DIO'!$C$1,'OPĆI DIO'!$N$4:$W$137,10,FALSE))</f>
        <v/>
      </c>
      <c r="B462" s="40" t="str">
        <f>IF(C462="","",VLOOKUP('OPĆI DIO'!$C$1,'OPĆI DIO'!$N$4:$W$137,9,FALSE))</f>
        <v/>
      </c>
      <c r="C462" s="45"/>
      <c r="D462" s="40" t="str">
        <f t="shared" si="74"/>
        <v/>
      </c>
      <c r="E462" s="45"/>
      <c r="F462" s="40" t="str">
        <f t="shared" si="75"/>
        <v/>
      </c>
      <c r="G462" s="77"/>
      <c r="H462" s="40" t="str">
        <f t="shared" si="76"/>
        <v/>
      </c>
      <c r="I462" s="40" t="str">
        <f t="shared" si="77"/>
        <v/>
      </c>
      <c r="J462" s="76"/>
      <c r="K462" s="76"/>
      <c r="L462" s="76"/>
      <c r="M462" s="44"/>
      <c r="N462" t="str">
        <f>IF(C462="","",'OPĆI DIO'!$C$1)</f>
        <v/>
      </c>
      <c r="O462" t="str">
        <f t="shared" si="78"/>
        <v/>
      </c>
      <c r="P462" t="str">
        <f t="shared" si="79"/>
        <v/>
      </c>
      <c r="Q462" t="str">
        <f t="shared" si="80"/>
        <v/>
      </c>
      <c r="R462" t="str">
        <f t="shared" si="81"/>
        <v/>
      </c>
      <c r="S462" t="str">
        <f t="shared" si="82"/>
        <v/>
      </c>
    </row>
    <row r="463" spans="1:19">
      <c r="A463" s="40" t="str">
        <f>IF(C463="","",VLOOKUP('OPĆI DIO'!$C$1,'OPĆI DIO'!$N$4:$W$137,10,FALSE))</f>
        <v/>
      </c>
      <c r="B463" s="40" t="str">
        <f>IF(C463="","",VLOOKUP('OPĆI DIO'!$C$1,'OPĆI DIO'!$N$4:$W$137,9,FALSE))</f>
        <v/>
      </c>
      <c r="C463" s="45"/>
      <c r="D463" s="40" t="str">
        <f t="shared" si="74"/>
        <v/>
      </c>
      <c r="E463" s="45"/>
      <c r="F463" s="40" t="str">
        <f t="shared" si="75"/>
        <v/>
      </c>
      <c r="G463" s="77"/>
      <c r="H463" s="40" t="str">
        <f t="shared" si="76"/>
        <v/>
      </c>
      <c r="I463" s="40" t="str">
        <f t="shared" si="77"/>
        <v/>
      </c>
      <c r="J463" s="76"/>
      <c r="K463" s="76"/>
      <c r="L463" s="76"/>
      <c r="M463" s="44"/>
      <c r="N463" t="str">
        <f>IF(C463="","",'OPĆI DIO'!$C$1)</f>
        <v/>
      </c>
      <c r="O463" t="str">
        <f t="shared" si="78"/>
        <v/>
      </c>
      <c r="P463" t="str">
        <f t="shared" si="79"/>
        <v/>
      </c>
      <c r="Q463" t="str">
        <f t="shared" si="80"/>
        <v/>
      </c>
      <c r="R463" t="str">
        <f t="shared" si="81"/>
        <v/>
      </c>
      <c r="S463" t="str">
        <f t="shared" si="82"/>
        <v/>
      </c>
    </row>
    <row r="464" spans="1:19">
      <c r="A464" s="40" t="str">
        <f>IF(C464="","",VLOOKUP('OPĆI DIO'!$C$1,'OPĆI DIO'!$N$4:$W$137,10,FALSE))</f>
        <v/>
      </c>
      <c r="B464" s="40" t="str">
        <f>IF(C464="","",VLOOKUP('OPĆI DIO'!$C$1,'OPĆI DIO'!$N$4:$W$137,9,FALSE))</f>
        <v/>
      </c>
      <c r="C464" s="45"/>
      <c r="D464" s="40" t="str">
        <f t="shared" si="74"/>
        <v/>
      </c>
      <c r="E464" s="45"/>
      <c r="F464" s="40" t="str">
        <f t="shared" si="75"/>
        <v/>
      </c>
      <c r="G464" s="77"/>
      <c r="H464" s="40" t="str">
        <f t="shared" si="76"/>
        <v/>
      </c>
      <c r="I464" s="40" t="str">
        <f t="shared" si="77"/>
        <v/>
      </c>
      <c r="J464" s="76"/>
      <c r="K464" s="76"/>
      <c r="L464" s="76"/>
      <c r="M464" s="44"/>
      <c r="N464" t="str">
        <f>IF(C464="","",'OPĆI DIO'!$C$1)</f>
        <v/>
      </c>
      <c r="O464" t="str">
        <f t="shared" si="78"/>
        <v/>
      </c>
      <c r="P464" t="str">
        <f t="shared" si="79"/>
        <v/>
      </c>
      <c r="Q464" t="str">
        <f t="shared" si="80"/>
        <v/>
      </c>
      <c r="R464" t="str">
        <f t="shared" si="81"/>
        <v/>
      </c>
      <c r="S464" t="str">
        <f t="shared" si="82"/>
        <v/>
      </c>
    </row>
    <row r="465" spans="1:19">
      <c r="A465" s="40" t="str">
        <f>IF(C465="","",VLOOKUP('OPĆI DIO'!$C$1,'OPĆI DIO'!$N$4:$W$137,10,FALSE))</f>
        <v/>
      </c>
      <c r="B465" s="40" t="str">
        <f>IF(C465="","",VLOOKUP('OPĆI DIO'!$C$1,'OPĆI DIO'!$N$4:$W$137,9,FALSE))</f>
        <v/>
      </c>
      <c r="C465" s="45"/>
      <c r="D465" s="40" t="str">
        <f t="shared" si="74"/>
        <v/>
      </c>
      <c r="E465" s="45"/>
      <c r="F465" s="40" t="str">
        <f t="shared" si="75"/>
        <v/>
      </c>
      <c r="G465" s="77"/>
      <c r="H465" s="40" t="str">
        <f t="shared" si="76"/>
        <v/>
      </c>
      <c r="I465" s="40" t="str">
        <f t="shared" si="77"/>
        <v/>
      </c>
      <c r="J465" s="76"/>
      <c r="K465" s="76"/>
      <c r="L465" s="76"/>
      <c r="M465" s="44"/>
      <c r="N465" t="str">
        <f>IF(C465="","",'OPĆI DIO'!$C$1)</f>
        <v/>
      </c>
      <c r="O465" t="str">
        <f t="shared" si="78"/>
        <v/>
      </c>
      <c r="P465" t="str">
        <f t="shared" si="79"/>
        <v/>
      </c>
      <c r="Q465" t="str">
        <f t="shared" si="80"/>
        <v/>
      </c>
      <c r="R465" t="str">
        <f t="shared" si="81"/>
        <v/>
      </c>
      <c r="S465" t="str">
        <f t="shared" si="82"/>
        <v/>
      </c>
    </row>
    <row r="466" spans="1:19">
      <c r="A466" s="40" t="str">
        <f>IF(C466="","",VLOOKUP('OPĆI DIO'!$C$1,'OPĆI DIO'!$N$4:$W$137,10,FALSE))</f>
        <v/>
      </c>
      <c r="B466" s="40" t="str">
        <f>IF(C466="","",VLOOKUP('OPĆI DIO'!$C$1,'OPĆI DIO'!$N$4:$W$137,9,FALSE))</f>
        <v/>
      </c>
      <c r="C466" s="45"/>
      <c r="D466" s="40" t="str">
        <f t="shared" si="74"/>
        <v/>
      </c>
      <c r="E466" s="45"/>
      <c r="F466" s="40" t="str">
        <f t="shared" si="75"/>
        <v/>
      </c>
      <c r="G466" s="77"/>
      <c r="H466" s="40" t="str">
        <f t="shared" si="76"/>
        <v/>
      </c>
      <c r="I466" s="40" t="str">
        <f t="shared" si="77"/>
        <v/>
      </c>
      <c r="J466" s="76"/>
      <c r="K466" s="76"/>
      <c r="L466" s="76"/>
      <c r="M466" s="44"/>
      <c r="N466" t="str">
        <f>IF(C466="","",'OPĆI DIO'!$C$1)</f>
        <v/>
      </c>
      <c r="O466" t="str">
        <f t="shared" si="78"/>
        <v/>
      </c>
      <c r="P466" t="str">
        <f t="shared" si="79"/>
        <v/>
      </c>
      <c r="Q466" t="str">
        <f t="shared" si="80"/>
        <v/>
      </c>
      <c r="R466" t="str">
        <f t="shared" si="81"/>
        <v/>
      </c>
      <c r="S466" t="str">
        <f t="shared" si="82"/>
        <v/>
      </c>
    </row>
    <row r="467" spans="1:19">
      <c r="A467" s="40" t="str">
        <f>IF(C467="","",VLOOKUP('OPĆI DIO'!$C$1,'OPĆI DIO'!$N$4:$W$137,10,FALSE))</f>
        <v/>
      </c>
      <c r="B467" s="40" t="str">
        <f>IF(C467="","",VLOOKUP('OPĆI DIO'!$C$1,'OPĆI DIO'!$N$4:$W$137,9,FALSE))</f>
        <v/>
      </c>
      <c r="C467" s="45"/>
      <c r="D467" s="40" t="str">
        <f t="shared" si="74"/>
        <v/>
      </c>
      <c r="E467" s="45"/>
      <c r="F467" s="40" t="str">
        <f t="shared" si="75"/>
        <v/>
      </c>
      <c r="G467" s="77"/>
      <c r="H467" s="40" t="str">
        <f t="shared" si="76"/>
        <v/>
      </c>
      <c r="I467" s="40" t="str">
        <f t="shared" si="77"/>
        <v/>
      </c>
      <c r="J467" s="76"/>
      <c r="K467" s="76"/>
      <c r="L467" s="76"/>
      <c r="M467" s="44"/>
      <c r="N467" t="str">
        <f>IF(C467="","",'OPĆI DIO'!$C$1)</f>
        <v/>
      </c>
      <c r="O467" t="str">
        <f t="shared" si="78"/>
        <v/>
      </c>
      <c r="P467" t="str">
        <f t="shared" si="79"/>
        <v/>
      </c>
      <c r="Q467" t="str">
        <f t="shared" si="80"/>
        <v/>
      </c>
      <c r="R467" t="str">
        <f t="shared" si="81"/>
        <v/>
      </c>
      <c r="S467" t="str">
        <f t="shared" si="82"/>
        <v/>
      </c>
    </row>
    <row r="468" spans="1:19">
      <c r="A468" s="40" t="str">
        <f>IF(C468="","",VLOOKUP('OPĆI DIO'!$C$1,'OPĆI DIO'!$N$4:$W$137,10,FALSE))</f>
        <v/>
      </c>
      <c r="B468" s="40" t="str">
        <f>IF(C468="","",VLOOKUP('OPĆI DIO'!$C$1,'OPĆI DIO'!$N$4:$W$137,9,FALSE))</f>
        <v/>
      </c>
      <c r="C468" s="45"/>
      <c r="D468" s="40" t="str">
        <f t="shared" si="74"/>
        <v/>
      </c>
      <c r="E468" s="45"/>
      <c r="F468" s="40" t="str">
        <f t="shared" si="75"/>
        <v/>
      </c>
      <c r="G468" s="77"/>
      <c r="H468" s="40" t="str">
        <f t="shared" si="76"/>
        <v/>
      </c>
      <c r="I468" s="40" t="str">
        <f t="shared" si="77"/>
        <v/>
      </c>
      <c r="J468" s="76"/>
      <c r="K468" s="76"/>
      <c r="L468" s="76"/>
      <c r="M468" s="44"/>
      <c r="N468" t="str">
        <f>IF(C468="","",'OPĆI DIO'!$C$1)</f>
        <v/>
      </c>
      <c r="O468" t="str">
        <f t="shared" si="78"/>
        <v/>
      </c>
      <c r="P468" t="str">
        <f t="shared" si="79"/>
        <v/>
      </c>
      <c r="Q468" t="str">
        <f t="shared" si="80"/>
        <v/>
      </c>
      <c r="R468" t="str">
        <f t="shared" si="81"/>
        <v/>
      </c>
      <c r="S468" t="str">
        <f t="shared" si="82"/>
        <v/>
      </c>
    </row>
    <row r="469" spans="1:19">
      <c r="A469" s="40" t="str">
        <f>IF(C469="","",VLOOKUP('OPĆI DIO'!$C$1,'OPĆI DIO'!$N$4:$W$137,10,FALSE))</f>
        <v/>
      </c>
      <c r="B469" s="40" t="str">
        <f>IF(C469="","",VLOOKUP('OPĆI DIO'!$C$1,'OPĆI DIO'!$N$4:$W$137,9,FALSE))</f>
        <v/>
      </c>
      <c r="C469" s="45"/>
      <c r="D469" s="40" t="str">
        <f t="shared" si="74"/>
        <v/>
      </c>
      <c r="E469" s="45"/>
      <c r="F469" s="40" t="str">
        <f t="shared" si="75"/>
        <v/>
      </c>
      <c r="G469" s="77"/>
      <c r="H469" s="40" t="str">
        <f t="shared" si="76"/>
        <v/>
      </c>
      <c r="I469" s="40" t="str">
        <f t="shared" si="77"/>
        <v/>
      </c>
      <c r="J469" s="76"/>
      <c r="K469" s="76"/>
      <c r="L469" s="76"/>
      <c r="M469" s="44"/>
      <c r="N469" t="str">
        <f>IF(C469="","",'OPĆI DIO'!$C$1)</f>
        <v/>
      </c>
      <c r="O469" t="str">
        <f t="shared" si="78"/>
        <v/>
      </c>
      <c r="P469" t="str">
        <f t="shared" si="79"/>
        <v/>
      </c>
      <c r="Q469" t="str">
        <f t="shared" si="80"/>
        <v/>
      </c>
      <c r="R469" t="str">
        <f t="shared" si="81"/>
        <v/>
      </c>
      <c r="S469" t="str">
        <f t="shared" si="82"/>
        <v/>
      </c>
    </row>
    <row r="470" spans="1:19">
      <c r="A470" s="40" t="str">
        <f>IF(C470="","",VLOOKUP('OPĆI DIO'!$C$1,'OPĆI DIO'!$N$4:$W$137,10,FALSE))</f>
        <v/>
      </c>
      <c r="B470" s="40" t="str">
        <f>IF(C470="","",VLOOKUP('OPĆI DIO'!$C$1,'OPĆI DIO'!$N$4:$W$137,9,FALSE))</f>
        <v/>
      </c>
      <c r="C470" s="45"/>
      <c r="D470" s="40" t="str">
        <f t="shared" si="74"/>
        <v/>
      </c>
      <c r="E470" s="45"/>
      <c r="F470" s="40" t="str">
        <f t="shared" si="75"/>
        <v/>
      </c>
      <c r="G470" s="77"/>
      <c r="H470" s="40" t="str">
        <f t="shared" si="76"/>
        <v/>
      </c>
      <c r="I470" s="40" t="str">
        <f t="shared" si="77"/>
        <v/>
      </c>
      <c r="J470" s="76"/>
      <c r="K470" s="76"/>
      <c r="L470" s="76"/>
      <c r="M470" s="44"/>
      <c r="N470" t="str">
        <f>IF(C470="","",'OPĆI DIO'!$C$1)</f>
        <v/>
      </c>
      <c r="O470" t="str">
        <f t="shared" si="78"/>
        <v/>
      </c>
      <c r="P470" t="str">
        <f t="shared" si="79"/>
        <v/>
      </c>
      <c r="Q470" t="str">
        <f t="shared" si="80"/>
        <v/>
      </c>
      <c r="R470" t="str">
        <f t="shared" si="81"/>
        <v/>
      </c>
      <c r="S470" t="str">
        <f t="shared" si="82"/>
        <v/>
      </c>
    </row>
    <row r="471" spans="1:19">
      <c r="A471" s="40" t="str">
        <f>IF(C471="","",VLOOKUP('OPĆI DIO'!$C$1,'OPĆI DIO'!$N$4:$W$137,10,FALSE))</f>
        <v/>
      </c>
      <c r="B471" s="40" t="str">
        <f>IF(C471="","",VLOOKUP('OPĆI DIO'!$C$1,'OPĆI DIO'!$N$4:$W$137,9,FALSE))</f>
        <v/>
      </c>
      <c r="C471" s="45"/>
      <c r="D471" s="40" t="str">
        <f t="shared" si="74"/>
        <v/>
      </c>
      <c r="E471" s="45"/>
      <c r="F471" s="40" t="str">
        <f t="shared" si="75"/>
        <v/>
      </c>
      <c r="G471" s="77"/>
      <c r="H471" s="40" t="str">
        <f t="shared" si="76"/>
        <v/>
      </c>
      <c r="I471" s="40" t="str">
        <f t="shared" si="77"/>
        <v/>
      </c>
      <c r="J471" s="76"/>
      <c r="K471" s="76"/>
      <c r="L471" s="76"/>
      <c r="M471" s="44"/>
      <c r="N471" t="str">
        <f>IF(C471="","",'OPĆI DIO'!$C$1)</f>
        <v/>
      </c>
      <c r="O471" t="str">
        <f t="shared" si="78"/>
        <v/>
      </c>
      <c r="P471" t="str">
        <f t="shared" si="79"/>
        <v/>
      </c>
      <c r="Q471" t="str">
        <f t="shared" si="80"/>
        <v/>
      </c>
      <c r="R471" t="str">
        <f t="shared" si="81"/>
        <v/>
      </c>
      <c r="S471" t="str">
        <f t="shared" si="82"/>
        <v/>
      </c>
    </row>
    <row r="472" spans="1:19">
      <c r="A472" s="40" t="str">
        <f>IF(C472="","",VLOOKUP('OPĆI DIO'!$C$1,'OPĆI DIO'!$N$4:$W$137,10,FALSE))</f>
        <v/>
      </c>
      <c r="B472" s="40" t="str">
        <f>IF(C472="","",VLOOKUP('OPĆI DIO'!$C$1,'OPĆI DIO'!$N$4:$W$137,9,FALSE))</f>
        <v/>
      </c>
      <c r="C472" s="45"/>
      <c r="D472" s="40" t="str">
        <f t="shared" si="74"/>
        <v/>
      </c>
      <c r="E472" s="45"/>
      <c r="F472" s="40" t="str">
        <f t="shared" si="75"/>
        <v/>
      </c>
      <c r="G472" s="77"/>
      <c r="H472" s="40" t="str">
        <f t="shared" si="76"/>
        <v/>
      </c>
      <c r="I472" s="40" t="str">
        <f t="shared" si="77"/>
        <v/>
      </c>
      <c r="J472" s="76"/>
      <c r="K472" s="76"/>
      <c r="L472" s="76"/>
      <c r="M472" s="44"/>
      <c r="N472" t="str">
        <f>IF(C472="","",'OPĆI DIO'!$C$1)</f>
        <v/>
      </c>
      <c r="O472" t="str">
        <f t="shared" si="78"/>
        <v/>
      </c>
      <c r="P472" t="str">
        <f t="shared" si="79"/>
        <v/>
      </c>
      <c r="Q472" t="str">
        <f t="shared" si="80"/>
        <v/>
      </c>
      <c r="R472" t="str">
        <f t="shared" si="81"/>
        <v/>
      </c>
      <c r="S472" t="str">
        <f t="shared" si="82"/>
        <v/>
      </c>
    </row>
    <row r="473" spans="1:19">
      <c r="A473" s="40" t="str">
        <f>IF(C473="","",VLOOKUP('OPĆI DIO'!$C$1,'OPĆI DIO'!$N$4:$W$137,10,FALSE))</f>
        <v/>
      </c>
      <c r="B473" s="40" t="str">
        <f>IF(C473="","",VLOOKUP('OPĆI DIO'!$C$1,'OPĆI DIO'!$N$4:$W$137,9,FALSE))</f>
        <v/>
      </c>
      <c r="C473" s="45"/>
      <c r="D473" s="40" t="str">
        <f t="shared" si="74"/>
        <v/>
      </c>
      <c r="E473" s="45"/>
      <c r="F473" s="40" t="str">
        <f t="shared" si="75"/>
        <v/>
      </c>
      <c r="G473" s="77"/>
      <c r="H473" s="40" t="str">
        <f t="shared" si="76"/>
        <v/>
      </c>
      <c r="I473" s="40" t="str">
        <f t="shared" si="77"/>
        <v/>
      </c>
      <c r="J473" s="76"/>
      <c r="K473" s="76"/>
      <c r="L473" s="76"/>
      <c r="M473" s="44"/>
      <c r="N473" t="str">
        <f>IF(C473="","",'OPĆI DIO'!$C$1)</f>
        <v/>
      </c>
      <c r="O473" t="str">
        <f t="shared" si="78"/>
        <v/>
      </c>
      <c r="P473" t="str">
        <f t="shared" si="79"/>
        <v/>
      </c>
      <c r="Q473" t="str">
        <f t="shared" si="80"/>
        <v/>
      </c>
      <c r="R473" t="str">
        <f t="shared" si="81"/>
        <v/>
      </c>
      <c r="S473" t="str">
        <f t="shared" si="82"/>
        <v/>
      </c>
    </row>
    <row r="474" spans="1:19">
      <c r="A474" s="40" t="str">
        <f>IF(C474="","",VLOOKUP('OPĆI DIO'!$C$1,'OPĆI DIO'!$N$4:$W$137,10,FALSE))</f>
        <v/>
      </c>
      <c r="B474" s="40" t="str">
        <f>IF(C474="","",VLOOKUP('OPĆI DIO'!$C$1,'OPĆI DIO'!$N$4:$W$137,9,FALSE))</f>
        <v/>
      </c>
      <c r="C474" s="45"/>
      <c r="D474" s="40" t="str">
        <f t="shared" si="74"/>
        <v/>
      </c>
      <c r="E474" s="45"/>
      <c r="F474" s="40" t="str">
        <f t="shared" si="75"/>
        <v/>
      </c>
      <c r="G474" s="77"/>
      <c r="H474" s="40" t="str">
        <f t="shared" si="76"/>
        <v/>
      </c>
      <c r="I474" s="40" t="str">
        <f t="shared" si="77"/>
        <v/>
      </c>
      <c r="J474" s="76"/>
      <c r="K474" s="76"/>
      <c r="L474" s="76"/>
      <c r="M474" s="44"/>
      <c r="N474" t="str">
        <f>IF(C474="","",'OPĆI DIO'!$C$1)</f>
        <v/>
      </c>
      <c r="O474" t="str">
        <f t="shared" si="78"/>
        <v/>
      </c>
      <c r="P474" t="str">
        <f t="shared" si="79"/>
        <v/>
      </c>
      <c r="Q474" t="str">
        <f t="shared" si="80"/>
        <v/>
      </c>
      <c r="R474" t="str">
        <f t="shared" si="81"/>
        <v/>
      </c>
      <c r="S474" t="str">
        <f t="shared" si="82"/>
        <v/>
      </c>
    </row>
    <row r="475" spans="1:19">
      <c r="A475" s="40" t="str">
        <f>IF(C475="","",VLOOKUP('OPĆI DIO'!$C$1,'OPĆI DIO'!$N$4:$W$137,10,FALSE))</f>
        <v/>
      </c>
      <c r="B475" s="40" t="str">
        <f>IF(C475="","",VLOOKUP('OPĆI DIO'!$C$1,'OPĆI DIO'!$N$4:$W$137,9,FALSE))</f>
        <v/>
      </c>
      <c r="C475" s="45"/>
      <c r="D475" s="40" t="str">
        <f t="shared" si="74"/>
        <v/>
      </c>
      <c r="E475" s="45"/>
      <c r="F475" s="40" t="str">
        <f t="shared" si="75"/>
        <v/>
      </c>
      <c r="G475" s="77"/>
      <c r="H475" s="40" t="str">
        <f t="shared" si="76"/>
        <v/>
      </c>
      <c r="I475" s="40" t="str">
        <f t="shared" si="77"/>
        <v/>
      </c>
      <c r="J475" s="76"/>
      <c r="K475" s="76"/>
      <c r="L475" s="76"/>
      <c r="M475" s="44"/>
      <c r="N475" t="str">
        <f>IF(C475="","",'OPĆI DIO'!$C$1)</f>
        <v/>
      </c>
      <c r="O475" t="str">
        <f t="shared" si="78"/>
        <v/>
      </c>
      <c r="P475" t="str">
        <f t="shared" si="79"/>
        <v/>
      </c>
      <c r="Q475" t="str">
        <f t="shared" si="80"/>
        <v/>
      </c>
      <c r="R475" t="str">
        <f t="shared" si="81"/>
        <v/>
      </c>
      <c r="S475" t="str">
        <f t="shared" si="82"/>
        <v/>
      </c>
    </row>
    <row r="476" spans="1:19">
      <c r="A476" s="40" t="str">
        <f>IF(C476="","",VLOOKUP('OPĆI DIO'!$C$1,'OPĆI DIO'!$N$4:$W$137,10,FALSE))</f>
        <v/>
      </c>
      <c r="B476" s="40" t="str">
        <f>IF(C476="","",VLOOKUP('OPĆI DIO'!$C$1,'OPĆI DIO'!$N$4:$W$137,9,FALSE))</f>
        <v/>
      </c>
      <c r="C476" s="45"/>
      <c r="D476" s="40" t="str">
        <f t="shared" si="74"/>
        <v/>
      </c>
      <c r="E476" s="45"/>
      <c r="F476" s="40" t="str">
        <f t="shared" si="75"/>
        <v/>
      </c>
      <c r="G476" s="77"/>
      <c r="H476" s="40" t="str">
        <f t="shared" si="76"/>
        <v/>
      </c>
      <c r="I476" s="40" t="str">
        <f t="shared" si="77"/>
        <v/>
      </c>
      <c r="J476" s="76"/>
      <c r="K476" s="76"/>
      <c r="L476" s="76"/>
      <c r="M476" s="44"/>
      <c r="N476" t="str">
        <f>IF(C476="","",'OPĆI DIO'!$C$1)</f>
        <v/>
      </c>
      <c r="O476" t="str">
        <f t="shared" si="78"/>
        <v/>
      </c>
      <c r="P476" t="str">
        <f t="shared" si="79"/>
        <v/>
      </c>
      <c r="Q476" t="str">
        <f t="shared" si="80"/>
        <v/>
      </c>
      <c r="R476" t="str">
        <f t="shared" si="81"/>
        <v/>
      </c>
      <c r="S476" t="str">
        <f t="shared" si="82"/>
        <v/>
      </c>
    </row>
    <row r="477" spans="1:19">
      <c r="A477" s="40" t="str">
        <f>IF(C477="","",VLOOKUP('OPĆI DIO'!$C$1,'OPĆI DIO'!$N$4:$W$137,10,FALSE))</f>
        <v/>
      </c>
      <c r="B477" s="40" t="str">
        <f>IF(C477="","",VLOOKUP('OPĆI DIO'!$C$1,'OPĆI DIO'!$N$4:$W$137,9,FALSE))</f>
        <v/>
      </c>
      <c r="C477" s="45"/>
      <c r="D477" s="40" t="str">
        <f t="shared" si="74"/>
        <v/>
      </c>
      <c r="E477" s="45"/>
      <c r="F477" s="40" t="str">
        <f t="shared" si="75"/>
        <v/>
      </c>
      <c r="G477" s="77"/>
      <c r="H477" s="40" t="str">
        <f t="shared" si="76"/>
        <v/>
      </c>
      <c r="I477" s="40" t="str">
        <f t="shared" si="77"/>
        <v/>
      </c>
      <c r="J477" s="76"/>
      <c r="K477" s="76"/>
      <c r="L477" s="76"/>
      <c r="M477" s="44"/>
      <c r="N477" t="str">
        <f>IF(C477="","",'OPĆI DIO'!$C$1)</f>
        <v/>
      </c>
      <c r="O477" t="str">
        <f t="shared" si="78"/>
        <v/>
      </c>
      <c r="P477" t="str">
        <f t="shared" si="79"/>
        <v/>
      </c>
      <c r="Q477" t="str">
        <f t="shared" si="80"/>
        <v/>
      </c>
      <c r="R477" t="str">
        <f t="shared" si="81"/>
        <v/>
      </c>
      <c r="S477" t="str">
        <f t="shared" si="82"/>
        <v/>
      </c>
    </row>
    <row r="478" spans="1:19">
      <c r="A478" s="40" t="str">
        <f>IF(C478="","",VLOOKUP('OPĆI DIO'!$C$1,'OPĆI DIO'!$N$4:$W$137,10,FALSE))</f>
        <v/>
      </c>
      <c r="B478" s="40" t="str">
        <f>IF(C478="","",VLOOKUP('OPĆI DIO'!$C$1,'OPĆI DIO'!$N$4:$W$137,9,FALSE))</f>
        <v/>
      </c>
      <c r="C478" s="45"/>
      <c r="D478" s="40" t="str">
        <f t="shared" si="74"/>
        <v/>
      </c>
      <c r="E478" s="45"/>
      <c r="F478" s="40" t="str">
        <f t="shared" si="75"/>
        <v/>
      </c>
      <c r="G478" s="77"/>
      <c r="H478" s="40" t="str">
        <f t="shared" si="76"/>
        <v/>
      </c>
      <c r="I478" s="40" t="str">
        <f t="shared" si="77"/>
        <v/>
      </c>
      <c r="J478" s="76"/>
      <c r="K478" s="76"/>
      <c r="L478" s="76"/>
      <c r="M478" s="44"/>
      <c r="N478" t="str">
        <f>IF(C478="","",'OPĆI DIO'!$C$1)</f>
        <v/>
      </c>
      <c r="O478" t="str">
        <f t="shared" si="78"/>
        <v/>
      </c>
      <c r="P478" t="str">
        <f t="shared" si="79"/>
        <v/>
      </c>
      <c r="Q478" t="str">
        <f t="shared" si="80"/>
        <v/>
      </c>
      <c r="R478" t="str">
        <f t="shared" si="81"/>
        <v/>
      </c>
      <c r="S478" t="str">
        <f t="shared" si="82"/>
        <v/>
      </c>
    </row>
    <row r="479" spans="1:19">
      <c r="A479" s="40" t="str">
        <f>IF(C479="","",VLOOKUP('OPĆI DIO'!$C$1,'OPĆI DIO'!$N$4:$W$137,10,FALSE))</f>
        <v/>
      </c>
      <c r="B479" s="40" t="str">
        <f>IF(C479="","",VLOOKUP('OPĆI DIO'!$C$1,'OPĆI DIO'!$N$4:$W$137,9,FALSE))</f>
        <v/>
      </c>
      <c r="C479" s="45"/>
      <c r="D479" s="40" t="str">
        <f t="shared" si="74"/>
        <v/>
      </c>
      <c r="E479" s="45"/>
      <c r="F479" s="40" t="str">
        <f t="shared" si="75"/>
        <v/>
      </c>
      <c r="G479" s="77"/>
      <c r="H479" s="40" t="str">
        <f t="shared" si="76"/>
        <v/>
      </c>
      <c r="I479" s="40" t="str">
        <f t="shared" si="77"/>
        <v/>
      </c>
      <c r="J479" s="76"/>
      <c r="K479" s="76"/>
      <c r="L479" s="76"/>
      <c r="M479" s="44"/>
      <c r="N479" t="str">
        <f>IF(C479="","",'OPĆI DIO'!$C$1)</f>
        <v/>
      </c>
      <c r="O479" t="str">
        <f t="shared" si="78"/>
        <v/>
      </c>
      <c r="P479" t="str">
        <f t="shared" si="79"/>
        <v/>
      </c>
      <c r="Q479" t="str">
        <f t="shared" si="80"/>
        <v/>
      </c>
      <c r="R479" t="str">
        <f t="shared" si="81"/>
        <v/>
      </c>
      <c r="S479" t="str">
        <f t="shared" si="82"/>
        <v/>
      </c>
    </row>
    <row r="480" spans="1:19">
      <c r="A480" s="40" t="str">
        <f>IF(C480="","",VLOOKUP('OPĆI DIO'!$C$1,'OPĆI DIO'!$N$4:$W$137,10,FALSE))</f>
        <v/>
      </c>
      <c r="B480" s="40" t="str">
        <f>IF(C480="","",VLOOKUP('OPĆI DIO'!$C$1,'OPĆI DIO'!$N$4:$W$137,9,FALSE))</f>
        <v/>
      </c>
      <c r="C480" s="45"/>
      <c r="D480" s="40" t="str">
        <f t="shared" si="74"/>
        <v/>
      </c>
      <c r="E480" s="45"/>
      <c r="F480" s="40" t="str">
        <f t="shared" si="75"/>
        <v/>
      </c>
      <c r="G480" s="77"/>
      <c r="H480" s="40" t="str">
        <f t="shared" si="76"/>
        <v/>
      </c>
      <c r="I480" s="40" t="str">
        <f t="shared" si="77"/>
        <v/>
      </c>
      <c r="J480" s="76"/>
      <c r="K480" s="76"/>
      <c r="L480" s="76"/>
      <c r="M480" s="44"/>
      <c r="N480" t="str">
        <f>IF(C480="","",'OPĆI DIO'!$C$1)</f>
        <v/>
      </c>
      <c r="O480" t="str">
        <f t="shared" si="78"/>
        <v/>
      </c>
      <c r="P480" t="str">
        <f t="shared" si="79"/>
        <v/>
      </c>
      <c r="Q480" t="str">
        <f t="shared" si="80"/>
        <v/>
      </c>
      <c r="R480" t="str">
        <f t="shared" si="81"/>
        <v/>
      </c>
      <c r="S480" t="str">
        <f t="shared" si="82"/>
        <v/>
      </c>
    </row>
    <row r="481" spans="1:19">
      <c r="A481" s="40" t="str">
        <f>IF(C481="","",VLOOKUP('OPĆI DIO'!$C$1,'OPĆI DIO'!$N$4:$W$137,10,FALSE))</f>
        <v/>
      </c>
      <c r="B481" s="40" t="str">
        <f>IF(C481="","",VLOOKUP('OPĆI DIO'!$C$1,'OPĆI DIO'!$N$4:$W$137,9,FALSE))</f>
        <v/>
      </c>
      <c r="C481" s="45"/>
      <c r="D481" s="40" t="str">
        <f t="shared" si="74"/>
        <v/>
      </c>
      <c r="E481" s="45"/>
      <c r="F481" s="40" t="str">
        <f t="shared" si="75"/>
        <v/>
      </c>
      <c r="G481" s="77"/>
      <c r="H481" s="40" t="str">
        <f t="shared" si="76"/>
        <v/>
      </c>
      <c r="I481" s="40" t="str">
        <f t="shared" si="77"/>
        <v/>
      </c>
      <c r="J481" s="76"/>
      <c r="K481" s="76"/>
      <c r="L481" s="76"/>
      <c r="M481" s="44"/>
      <c r="N481" t="str">
        <f>IF(C481="","",'OPĆI DIO'!$C$1)</f>
        <v/>
      </c>
      <c r="O481" t="str">
        <f t="shared" si="78"/>
        <v/>
      </c>
      <c r="P481" t="str">
        <f t="shared" si="79"/>
        <v/>
      </c>
      <c r="Q481" t="str">
        <f t="shared" si="80"/>
        <v/>
      </c>
      <c r="R481" t="str">
        <f t="shared" si="81"/>
        <v/>
      </c>
      <c r="S481" t="str">
        <f t="shared" si="82"/>
        <v/>
      </c>
    </row>
    <row r="482" spans="1:19">
      <c r="A482" s="40" t="str">
        <f>IF(C482="","",VLOOKUP('OPĆI DIO'!$C$1,'OPĆI DIO'!$N$4:$W$137,10,FALSE))</f>
        <v/>
      </c>
      <c r="B482" s="40" t="str">
        <f>IF(C482="","",VLOOKUP('OPĆI DIO'!$C$1,'OPĆI DIO'!$N$4:$W$137,9,FALSE))</f>
        <v/>
      </c>
      <c r="C482" s="45"/>
      <c r="D482" s="40" t="str">
        <f t="shared" si="74"/>
        <v/>
      </c>
      <c r="E482" s="45"/>
      <c r="F482" s="40" t="str">
        <f t="shared" si="75"/>
        <v/>
      </c>
      <c r="G482" s="77"/>
      <c r="H482" s="40" t="str">
        <f t="shared" si="76"/>
        <v/>
      </c>
      <c r="I482" s="40" t="str">
        <f t="shared" si="77"/>
        <v/>
      </c>
      <c r="J482" s="76"/>
      <c r="K482" s="76"/>
      <c r="L482" s="76"/>
      <c r="M482" s="44"/>
      <c r="N482" t="str">
        <f>IF(C482="","",'OPĆI DIO'!$C$1)</f>
        <v/>
      </c>
      <c r="O482" t="str">
        <f t="shared" si="78"/>
        <v/>
      </c>
      <c r="P482" t="str">
        <f t="shared" si="79"/>
        <v/>
      </c>
      <c r="Q482" t="str">
        <f t="shared" si="80"/>
        <v/>
      </c>
      <c r="R482" t="str">
        <f t="shared" si="81"/>
        <v/>
      </c>
      <c r="S482" t="str">
        <f t="shared" si="82"/>
        <v/>
      </c>
    </row>
    <row r="483" spans="1:19">
      <c r="A483" s="40" t="str">
        <f>IF(C483="","",VLOOKUP('OPĆI DIO'!$C$1,'OPĆI DIO'!$N$4:$W$137,10,FALSE))</f>
        <v/>
      </c>
      <c r="B483" s="40" t="str">
        <f>IF(C483="","",VLOOKUP('OPĆI DIO'!$C$1,'OPĆI DIO'!$N$4:$W$137,9,FALSE))</f>
        <v/>
      </c>
      <c r="C483" s="45"/>
      <c r="D483" s="40" t="str">
        <f t="shared" si="74"/>
        <v/>
      </c>
      <c r="E483" s="45"/>
      <c r="F483" s="40" t="str">
        <f t="shared" si="75"/>
        <v/>
      </c>
      <c r="G483" s="77"/>
      <c r="H483" s="40" t="str">
        <f t="shared" si="76"/>
        <v/>
      </c>
      <c r="I483" s="40" t="str">
        <f t="shared" si="77"/>
        <v/>
      </c>
      <c r="J483" s="76"/>
      <c r="K483" s="76"/>
      <c r="L483" s="76"/>
      <c r="M483" s="44"/>
      <c r="N483" t="str">
        <f>IF(C483="","",'OPĆI DIO'!$C$1)</f>
        <v/>
      </c>
      <c r="O483" t="str">
        <f t="shared" si="78"/>
        <v/>
      </c>
      <c r="P483" t="str">
        <f t="shared" si="79"/>
        <v/>
      </c>
      <c r="Q483" t="str">
        <f t="shared" si="80"/>
        <v/>
      </c>
      <c r="R483" t="str">
        <f t="shared" si="81"/>
        <v/>
      </c>
      <c r="S483" t="str">
        <f t="shared" si="82"/>
        <v/>
      </c>
    </row>
    <row r="484" spans="1:19">
      <c r="A484" s="40" t="str">
        <f>IF(C484="","",VLOOKUP('OPĆI DIO'!$C$1,'OPĆI DIO'!$N$4:$W$137,10,FALSE))</f>
        <v/>
      </c>
      <c r="B484" s="40" t="str">
        <f>IF(C484="","",VLOOKUP('OPĆI DIO'!$C$1,'OPĆI DIO'!$N$4:$W$137,9,FALSE))</f>
        <v/>
      </c>
      <c r="C484" s="45"/>
      <c r="D484" s="40" t="str">
        <f t="shared" si="74"/>
        <v/>
      </c>
      <c r="E484" s="45"/>
      <c r="F484" s="40" t="str">
        <f t="shared" si="75"/>
        <v/>
      </c>
      <c r="G484" s="77"/>
      <c r="H484" s="40" t="str">
        <f t="shared" si="76"/>
        <v/>
      </c>
      <c r="I484" s="40" t="str">
        <f t="shared" si="77"/>
        <v/>
      </c>
      <c r="J484" s="76"/>
      <c r="K484" s="76"/>
      <c r="L484" s="76"/>
      <c r="M484" s="44"/>
      <c r="N484" t="str">
        <f>IF(C484="","",'OPĆI DIO'!$C$1)</f>
        <v/>
      </c>
      <c r="O484" t="str">
        <f t="shared" si="78"/>
        <v/>
      </c>
      <c r="P484" t="str">
        <f t="shared" si="79"/>
        <v/>
      </c>
      <c r="Q484" t="str">
        <f t="shared" si="80"/>
        <v/>
      </c>
      <c r="R484" t="str">
        <f t="shared" si="81"/>
        <v/>
      </c>
      <c r="S484" t="str">
        <f t="shared" si="82"/>
        <v/>
      </c>
    </row>
    <row r="485" spans="1:19">
      <c r="A485" s="40" t="str">
        <f>IF(C485="","",VLOOKUP('OPĆI DIO'!$C$1,'OPĆI DIO'!$N$4:$W$137,10,FALSE))</f>
        <v/>
      </c>
      <c r="B485" s="40" t="str">
        <f>IF(C485="","",VLOOKUP('OPĆI DIO'!$C$1,'OPĆI DIO'!$N$4:$W$137,9,FALSE))</f>
        <v/>
      </c>
      <c r="C485" s="45"/>
      <c r="D485" s="40" t="str">
        <f t="shared" si="74"/>
        <v/>
      </c>
      <c r="E485" s="45"/>
      <c r="F485" s="40" t="str">
        <f t="shared" si="75"/>
        <v/>
      </c>
      <c r="G485" s="77"/>
      <c r="H485" s="40" t="str">
        <f t="shared" si="76"/>
        <v/>
      </c>
      <c r="I485" s="40" t="str">
        <f t="shared" si="77"/>
        <v/>
      </c>
      <c r="J485" s="76"/>
      <c r="K485" s="76"/>
      <c r="L485" s="76"/>
      <c r="M485" s="44"/>
      <c r="N485" t="str">
        <f>IF(C485="","",'OPĆI DIO'!$C$1)</f>
        <v/>
      </c>
      <c r="O485" t="str">
        <f t="shared" si="78"/>
        <v/>
      </c>
      <c r="P485" t="str">
        <f t="shared" si="79"/>
        <v/>
      </c>
      <c r="Q485" t="str">
        <f t="shared" si="80"/>
        <v/>
      </c>
      <c r="R485" t="str">
        <f t="shared" si="81"/>
        <v/>
      </c>
      <c r="S485" t="str">
        <f t="shared" si="82"/>
        <v/>
      </c>
    </row>
    <row r="486" spans="1:19">
      <c r="A486" s="40" t="str">
        <f>IF(C486="","",VLOOKUP('OPĆI DIO'!$C$1,'OPĆI DIO'!$N$4:$W$137,10,FALSE))</f>
        <v/>
      </c>
      <c r="B486" s="40" t="str">
        <f>IF(C486="","",VLOOKUP('OPĆI DIO'!$C$1,'OPĆI DIO'!$N$4:$W$137,9,FALSE))</f>
        <v/>
      </c>
      <c r="C486" s="45"/>
      <c r="D486" s="40" t="str">
        <f t="shared" si="74"/>
        <v/>
      </c>
      <c r="E486" s="45"/>
      <c r="F486" s="40" t="str">
        <f t="shared" si="75"/>
        <v/>
      </c>
      <c r="G486" s="77"/>
      <c r="H486" s="40" t="str">
        <f t="shared" si="76"/>
        <v/>
      </c>
      <c r="I486" s="40" t="str">
        <f t="shared" si="77"/>
        <v/>
      </c>
      <c r="J486" s="76"/>
      <c r="K486" s="76"/>
      <c r="L486" s="76"/>
      <c r="M486" s="44"/>
      <c r="N486" t="str">
        <f>IF(C486="","",'OPĆI DIO'!$C$1)</f>
        <v/>
      </c>
      <c r="O486" t="str">
        <f t="shared" si="78"/>
        <v/>
      </c>
      <c r="P486" t="str">
        <f t="shared" si="79"/>
        <v/>
      </c>
      <c r="Q486" t="str">
        <f t="shared" si="80"/>
        <v/>
      </c>
      <c r="R486" t="str">
        <f t="shared" si="81"/>
        <v/>
      </c>
      <c r="S486" t="str">
        <f t="shared" si="82"/>
        <v/>
      </c>
    </row>
    <row r="487" spans="1:19">
      <c r="A487" s="40" t="str">
        <f>IF(C487="","",VLOOKUP('OPĆI DIO'!$C$1,'OPĆI DIO'!$N$4:$W$137,10,FALSE))</f>
        <v/>
      </c>
      <c r="B487" s="40" t="str">
        <f>IF(C487="","",VLOOKUP('OPĆI DIO'!$C$1,'OPĆI DIO'!$N$4:$W$137,9,FALSE))</f>
        <v/>
      </c>
      <c r="C487" s="45"/>
      <c r="D487" s="40" t="str">
        <f t="shared" si="74"/>
        <v/>
      </c>
      <c r="E487" s="45"/>
      <c r="F487" s="40" t="str">
        <f t="shared" si="75"/>
        <v/>
      </c>
      <c r="G487" s="77"/>
      <c r="H487" s="40" t="str">
        <f t="shared" si="76"/>
        <v/>
      </c>
      <c r="I487" s="40" t="str">
        <f t="shared" si="77"/>
        <v/>
      </c>
      <c r="J487" s="76"/>
      <c r="K487" s="76"/>
      <c r="L487" s="76"/>
      <c r="M487" s="44"/>
      <c r="N487" t="str">
        <f>IF(C487="","",'OPĆI DIO'!$C$1)</f>
        <v/>
      </c>
      <c r="O487" t="str">
        <f t="shared" si="78"/>
        <v/>
      </c>
      <c r="P487" t="str">
        <f t="shared" si="79"/>
        <v/>
      </c>
      <c r="Q487" t="str">
        <f t="shared" si="80"/>
        <v/>
      </c>
      <c r="R487" t="str">
        <f t="shared" si="81"/>
        <v/>
      </c>
      <c r="S487" t="str">
        <f t="shared" si="82"/>
        <v/>
      </c>
    </row>
    <row r="488" spans="1:19">
      <c r="A488" s="40" t="str">
        <f>IF(C488="","",VLOOKUP('OPĆI DIO'!$C$1,'OPĆI DIO'!$N$4:$W$137,10,FALSE))</f>
        <v/>
      </c>
      <c r="B488" s="40" t="str">
        <f>IF(C488="","",VLOOKUP('OPĆI DIO'!$C$1,'OPĆI DIO'!$N$4:$W$137,9,FALSE))</f>
        <v/>
      </c>
      <c r="C488" s="45"/>
      <c r="D488" s="40" t="str">
        <f t="shared" si="74"/>
        <v/>
      </c>
      <c r="E488" s="45"/>
      <c r="F488" s="40" t="str">
        <f t="shared" si="75"/>
        <v/>
      </c>
      <c r="G488" s="77"/>
      <c r="H488" s="40" t="str">
        <f t="shared" si="76"/>
        <v/>
      </c>
      <c r="I488" s="40" t="str">
        <f t="shared" si="77"/>
        <v/>
      </c>
      <c r="J488" s="76"/>
      <c r="K488" s="76"/>
      <c r="L488" s="76"/>
      <c r="M488" s="44"/>
      <c r="N488" t="str">
        <f>IF(C488="","",'OPĆI DIO'!$C$1)</f>
        <v/>
      </c>
      <c r="O488" t="str">
        <f t="shared" si="78"/>
        <v/>
      </c>
      <c r="P488" t="str">
        <f t="shared" si="79"/>
        <v/>
      </c>
      <c r="Q488" t="str">
        <f t="shared" si="80"/>
        <v/>
      </c>
      <c r="R488" t="str">
        <f t="shared" si="81"/>
        <v/>
      </c>
      <c r="S488" t="str">
        <f t="shared" si="82"/>
        <v/>
      </c>
    </row>
    <row r="489" spans="1:19">
      <c r="A489" s="40" t="str">
        <f>IF(C489="","",VLOOKUP('OPĆI DIO'!$C$1,'OPĆI DIO'!$N$4:$W$137,10,FALSE))</f>
        <v/>
      </c>
      <c r="B489" s="40" t="str">
        <f>IF(C489="","",VLOOKUP('OPĆI DIO'!$C$1,'OPĆI DIO'!$N$4:$W$137,9,FALSE))</f>
        <v/>
      </c>
      <c r="C489" s="45"/>
      <c r="D489" s="40" t="str">
        <f t="shared" si="74"/>
        <v/>
      </c>
      <c r="E489" s="45"/>
      <c r="F489" s="40" t="str">
        <f t="shared" si="75"/>
        <v/>
      </c>
      <c r="G489" s="77"/>
      <c r="H489" s="40" t="str">
        <f t="shared" si="76"/>
        <v/>
      </c>
      <c r="I489" s="40" t="str">
        <f t="shared" si="77"/>
        <v/>
      </c>
      <c r="J489" s="76"/>
      <c r="K489" s="76"/>
      <c r="L489" s="76"/>
      <c r="M489" s="44"/>
      <c r="N489" t="str">
        <f>IF(C489="","",'OPĆI DIO'!$C$1)</f>
        <v/>
      </c>
      <c r="O489" t="str">
        <f t="shared" si="78"/>
        <v/>
      </c>
      <c r="P489" t="str">
        <f t="shared" si="79"/>
        <v/>
      </c>
      <c r="Q489" t="str">
        <f t="shared" si="80"/>
        <v/>
      </c>
      <c r="R489" t="str">
        <f t="shared" si="81"/>
        <v/>
      </c>
      <c r="S489" t="str">
        <f t="shared" si="82"/>
        <v/>
      </c>
    </row>
    <row r="490" spans="1:19">
      <c r="A490" s="40" t="str">
        <f>IF(C490="","",VLOOKUP('OPĆI DIO'!$C$1,'OPĆI DIO'!$N$4:$W$137,10,FALSE))</f>
        <v/>
      </c>
      <c r="B490" s="40" t="str">
        <f>IF(C490="","",VLOOKUP('OPĆI DIO'!$C$1,'OPĆI DIO'!$N$4:$W$137,9,FALSE))</f>
        <v/>
      </c>
      <c r="C490" s="45"/>
      <c r="D490" s="40" t="str">
        <f t="shared" si="74"/>
        <v/>
      </c>
      <c r="E490" s="45"/>
      <c r="F490" s="40" t="str">
        <f t="shared" si="75"/>
        <v/>
      </c>
      <c r="G490" s="77"/>
      <c r="H490" s="40" t="str">
        <f t="shared" si="76"/>
        <v/>
      </c>
      <c r="I490" s="40" t="str">
        <f t="shared" si="77"/>
        <v/>
      </c>
      <c r="J490" s="76"/>
      <c r="K490" s="76"/>
      <c r="L490" s="76"/>
      <c r="M490" s="44"/>
      <c r="N490" t="str">
        <f>IF(C490="","",'OPĆI DIO'!$C$1)</f>
        <v/>
      </c>
      <c r="O490" t="str">
        <f t="shared" si="78"/>
        <v/>
      </c>
      <c r="P490" t="str">
        <f t="shared" si="79"/>
        <v/>
      </c>
      <c r="Q490" t="str">
        <f t="shared" si="80"/>
        <v/>
      </c>
      <c r="R490" t="str">
        <f t="shared" si="81"/>
        <v/>
      </c>
      <c r="S490" t="str">
        <f t="shared" si="82"/>
        <v/>
      </c>
    </row>
    <row r="491" spans="1:19">
      <c r="A491" s="40" t="str">
        <f>IF(C491="","",VLOOKUP('OPĆI DIO'!$C$1,'OPĆI DIO'!$N$4:$W$137,10,FALSE))</f>
        <v/>
      </c>
      <c r="B491" s="40" t="str">
        <f>IF(C491="","",VLOOKUP('OPĆI DIO'!$C$1,'OPĆI DIO'!$N$4:$W$137,9,FALSE))</f>
        <v/>
      </c>
      <c r="C491" s="45"/>
      <c r="D491" s="40" t="str">
        <f t="shared" si="74"/>
        <v/>
      </c>
      <c r="E491" s="45"/>
      <c r="F491" s="40" t="str">
        <f t="shared" si="75"/>
        <v/>
      </c>
      <c r="G491" s="77"/>
      <c r="H491" s="40" t="str">
        <f t="shared" si="76"/>
        <v/>
      </c>
      <c r="I491" s="40" t="str">
        <f t="shared" si="77"/>
        <v/>
      </c>
      <c r="J491" s="76"/>
      <c r="K491" s="76"/>
      <c r="L491" s="76"/>
      <c r="M491" s="44"/>
      <c r="N491" t="str">
        <f>IF(C491="","",'OPĆI DIO'!$C$1)</f>
        <v/>
      </c>
      <c r="O491" t="str">
        <f t="shared" si="78"/>
        <v/>
      </c>
      <c r="P491" t="str">
        <f t="shared" si="79"/>
        <v/>
      </c>
      <c r="Q491" t="str">
        <f t="shared" si="80"/>
        <v/>
      </c>
      <c r="R491" t="str">
        <f t="shared" si="81"/>
        <v/>
      </c>
      <c r="S491" t="str">
        <f t="shared" si="82"/>
        <v/>
      </c>
    </row>
    <row r="492" spans="1:19">
      <c r="A492" s="40" t="str">
        <f>IF(C492="","",VLOOKUP('OPĆI DIO'!$C$1,'OPĆI DIO'!$N$4:$W$137,10,FALSE))</f>
        <v/>
      </c>
      <c r="B492" s="40" t="str">
        <f>IF(C492="","",VLOOKUP('OPĆI DIO'!$C$1,'OPĆI DIO'!$N$4:$W$137,9,FALSE))</f>
        <v/>
      </c>
      <c r="C492" s="45"/>
      <c r="D492" s="40" t="str">
        <f t="shared" si="74"/>
        <v/>
      </c>
      <c r="E492" s="45"/>
      <c r="F492" s="40" t="str">
        <f t="shared" si="75"/>
        <v/>
      </c>
      <c r="G492" s="77"/>
      <c r="H492" s="40" t="str">
        <f t="shared" si="76"/>
        <v/>
      </c>
      <c r="I492" s="40" t="str">
        <f t="shared" si="77"/>
        <v/>
      </c>
      <c r="J492" s="76"/>
      <c r="K492" s="76"/>
      <c r="L492" s="76"/>
      <c r="M492" s="44"/>
      <c r="N492" t="str">
        <f>IF(C492="","",'OPĆI DIO'!$C$1)</f>
        <v/>
      </c>
      <c r="O492" t="str">
        <f t="shared" si="78"/>
        <v/>
      </c>
      <c r="P492" t="str">
        <f t="shared" si="79"/>
        <v/>
      </c>
      <c r="Q492" t="str">
        <f t="shared" si="80"/>
        <v/>
      </c>
      <c r="R492" t="str">
        <f t="shared" si="81"/>
        <v/>
      </c>
      <c r="S492" t="str">
        <f t="shared" si="82"/>
        <v/>
      </c>
    </row>
    <row r="493" spans="1:19">
      <c r="A493" s="40" t="str">
        <f>IF(C493="","",VLOOKUP('OPĆI DIO'!$C$1,'OPĆI DIO'!$N$4:$W$137,10,FALSE))</f>
        <v/>
      </c>
      <c r="B493" s="40" t="str">
        <f>IF(C493="","",VLOOKUP('OPĆI DIO'!$C$1,'OPĆI DIO'!$N$4:$W$137,9,FALSE))</f>
        <v/>
      </c>
      <c r="C493" s="45"/>
      <c r="D493" s="40" t="str">
        <f t="shared" si="74"/>
        <v/>
      </c>
      <c r="E493" s="45"/>
      <c r="F493" s="40" t="str">
        <f t="shared" si="75"/>
        <v/>
      </c>
      <c r="G493" s="77"/>
      <c r="H493" s="40" t="str">
        <f t="shared" si="76"/>
        <v/>
      </c>
      <c r="I493" s="40" t="str">
        <f t="shared" si="77"/>
        <v/>
      </c>
      <c r="J493" s="76"/>
      <c r="K493" s="76"/>
      <c r="L493" s="76"/>
      <c r="M493" s="44"/>
      <c r="N493" t="str">
        <f>IF(C493="","",'OPĆI DIO'!$C$1)</f>
        <v/>
      </c>
      <c r="O493" t="str">
        <f t="shared" si="78"/>
        <v/>
      </c>
      <c r="P493" t="str">
        <f t="shared" si="79"/>
        <v/>
      </c>
      <c r="Q493" t="str">
        <f t="shared" si="80"/>
        <v/>
      </c>
      <c r="R493" t="str">
        <f t="shared" si="81"/>
        <v/>
      </c>
      <c r="S493" t="str">
        <f t="shared" si="82"/>
        <v/>
      </c>
    </row>
    <row r="494" spans="1:19">
      <c r="A494" s="40" t="str">
        <f>IF(C494="","",VLOOKUP('OPĆI DIO'!$C$1,'OPĆI DIO'!$N$4:$W$137,10,FALSE))</f>
        <v/>
      </c>
      <c r="B494" s="40" t="str">
        <f>IF(C494="","",VLOOKUP('OPĆI DIO'!$C$1,'OPĆI DIO'!$N$4:$W$137,9,FALSE))</f>
        <v/>
      </c>
      <c r="C494" s="45"/>
      <c r="D494" s="40" t="str">
        <f t="shared" si="74"/>
        <v/>
      </c>
      <c r="E494" s="45"/>
      <c r="F494" s="40" t="str">
        <f t="shared" si="75"/>
        <v/>
      </c>
      <c r="G494" s="77"/>
      <c r="H494" s="40" t="str">
        <f t="shared" si="76"/>
        <v/>
      </c>
      <c r="I494" s="40" t="str">
        <f t="shared" si="77"/>
        <v/>
      </c>
      <c r="J494" s="76"/>
      <c r="K494" s="76"/>
      <c r="L494" s="76"/>
      <c r="M494" s="44"/>
      <c r="N494" t="str">
        <f>IF(C494="","",'OPĆI DIO'!$C$1)</f>
        <v/>
      </c>
      <c r="O494" t="str">
        <f t="shared" si="78"/>
        <v/>
      </c>
      <c r="P494" t="str">
        <f t="shared" si="79"/>
        <v/>
      </c>
      <c r="Q494" t="str">
        <f t="shared" si="80"/>
        <v/>
      </c>
      <c r="R494" t="str">
        <f t="shared" si="81"/>
        <v/>
      </c>
      <c r="S494" t="str">
        <f t="shared" si="82"/>
        <v/>
      </c>
    </row>
    <row r="495" spans="1:19">
      <c r="A495" s="40" t="str">
        <f>IF(C495="","",VLOOKUP('OPĆI DIO'!$C$1,'OPĆI DIO'!$N$4:$W$137,10,FALSE))</f>
        <v/>
      </c>
      <c r="B495" s="40" t="str">
        <f>IF(C495="","",VLOOKUP('OPĆI DIO'!$C$1,'OPĆI DIO'!$N$4:$W$137,9,FALSE))</f>
        <v/>
      </c>
      <c r="C495" s="45"/>
      <c r="D495" s="40" t="str">
        <f t="shared" si="74"/>
        <v/>
      </c>
      <c r="E495" s="45"/>
      <c r="F495" s="40" t="str">
        <f t="shared" si="75"/>
        <v/>
      </c>
      <c r="G495" s="77"/>
      <c r="H495" s="40" t="str">
        <f t="shared" si="76"/>
        <v/>
      </c>
      <c r="I495" s="40" t="str">
        <f t="shared" si="77"/>
        <v/>
      </c>
      <c r="J495" s="76"/>
      <c r="K495" s="76"/>
      <c r="L495" s="76"/>
      <c r="M495" s="44"/>
      <c r="N495" t="str">
        <f>IF(C495="","",'OPĆI DIO'!$C$1)</f>
        <v/>
      </c>
      <c r="O495" t="str">
        <f t="shared" si="78"/>
        <v/>
      </c>
      <c r="P495" t="str">
        <f t="shared" si="79"/>
        <v/>
      </c>
      <c r="Q495" t="str">
        <f t="shared" si="80"/>
        <v/>
      </c>
      <c r="R495" t="str">
        <f t="shared" si="81"/>
        <v/>
      </c>
      <c r="S495" t="str">
        <f t="shared" si="82"/>
        <v/>
      </c>
    </row>
    <row r="496" spans="1:19">
      <c r="A496" s="40" t="str">
        <f>IF(C496="","",VLOOKUP('OPĆI DIO'!$C$1,'OPĆI DIO'!$N$4:$W$137,10,FALSE))</f>
        <v/>
      </c>
      <c r="B496" s="40" t="str">
        <f>IF(C496="","",VLOOKUP('OPĆI DIO'!$C$1,'OPĆI DIO'!$N$4:$W$137,9,FALSE))</f>
        <v/>
      </c>
      <c r="C496" s="45"/>
      <c r="D496" s="40" t="str">
        <f t="shared" si="74"/>
        <v/>
      </c>
      <c r="E496" s="45"/>
      <c r="F496" s="40" t="str">
        <f t="shared" si="75"/>
        <v/>
      </c>
      <c r="G496" s="77"/>
      <c r="H496" s="40" t="str">
        <f t="shared" si="76"/>
        <v/>
      </c>
      <c r="I496" s="40" t="str">
        <f t="shared" si="77"/>
        <v/>
      </c>
      <c r="J496" s="76"/>
      <c r="K496" s="76"/>
      <c r="L496" s="76"/>
      <c r="M496" s="44"/>
      <c r="N496" t="str">
        <f>IF(C496="","",'OPĆI DIO'!$C$1)</f>
        <v/>
      </c>
      <c r="O496" t="str">
        <f t="shared" si="78"/>
        <v/>
      </c>
      <c r="P496" t="str">
        <f t="shared" si="79"/>
        <v/>
      </c>
      <c r="Q496" t="str">
        <f t="shared" si="80"/>
        <v/>
      </c>
      <c r="R496" t="str">
        <f t="shared" si="81"/>
        <v/>
      </c>
      <c r="S496" t="str">
        <f t="shared" si="82"/>
        <v/>
      </c>
    </row>
    <row r="497" spans="1:19">
      <c r="A497" s="40" t="str">
        <f>IF(C497="","",VLOOKUP('OPĆI DIO'!$C$1,'OPĆI DIO'!$N$4:$W$137,10,FALSE))</f>
        <v/>
      </c>
      <c r="B497" s="40" t="str">
        <f>IF(C497="","",VLOOKUP('OPĆI DIO'!$C$1,'OPĆI DIO'!$N$4:$W$137,9,FALSE))</f>
        <v/>
      </c>
      <c r="C497" s="45"/>
      <c r="D497" s="40" t="str">
        <f t="shared" si="74"/>
        <v/>
      </c>
      <c r="E497" s="45"/>
      <c r="F497" s="40" t="str">
        <f t="shared" si="75"/>
        <v/>
      </c>
      <c r="G497" s="77"/>
      <c r="H497" s="40" t="str">
        <f t="shared" si="76"/>
        <v/>
      </c>
      <c r="I497" s="40" t="str">
        <f t="shared" si="77"/>
        <v/>
      </c>
      <c r="J497" s="76"/>
      <c r="K497" s="76"/>
      <c r="L497" s="76"/>
      <c r="M497" s="44"/>
      <c r="N497" t="str">
        <f>IF(C497="","",'OPĆI DIO'!$C$1)</f>
        <v/>
      </c>
      <c r="O497" t="str">
        <f t="shared" si="78"/>
        <v/>
      </c>
      <c r="P497" t="str">
        <f t="shared" si="79"/>
        <v/>
      </c>
      <c r="Q497" t="str">
        <f t="shared" si="80"/>
        <v/>
      </c>
      <c r="R497" t="str">
        <f t="shared" si="81"/>
        <v/>
      </c>
      <c r="S497" t="str">
        <f t="shared" si="82"/>
        <v/>
      </c>
    </row>
    <row r="498" spans="1:19">
      <c r="A498" s="40" t="str">
        <f>IF(C498="","",VLOOKUP('OPĆI DIO'!$C$1,'OPĆI DIO'!$N$4:$W$137,10,FALSE))</f>
        <v/>
      </c>
      <c r="B498" s="40" t="str">
        <f>IF(C498="","",VLOOKUP('OPĆI DIO'!$C$1,'OPĆI DIO'!$N$4:$W$137,9,FALSE))</f>
        <v/>
      </c>
      <c r="C498" s="45"/>
      <c r="D498" s="40" t="str">
        <f t="shared" si="74"/>
        <v/>
      </c>
      <c r="E498" s="45"/>
      <c r="F498" s="40" t="str">
        <f t="shared" si="75"/>
        <v/>
      </c>
      <c r="G498" s="77"/>
      <c r="H498" s="40" t="str">
        <f t="shared" si="76"/>
        <v/>
      </c>
      <c r="I498" s="40" t="str">
        <f t="shared" si="77"/>
        <v/>
      </c>
      <c r="J498" s="76"/>
      <c r="K498" s="76"/>
      <c r="L498" s="76"/>
      <c r="M498" s="44"/>
      <c r="N498" t="str">
        <f>IF(C498="","",'OPĆI DIO'!$C$1)</f>
        <v/>
      </c>
      <c r="O498" t="str">
        <f t="shared" si="78"/>
        <v/>
      </c>
      <c r="P498" t="str">
        <f t="shared" si="79"/>
        <v/>
      </c>
      <c r="Q498" t="str">
        <f t="shared" si="80"/>
        <v/>
      </c>
      <c r="R498" t="str">
        <f t="shared" si="81"/>
        <v/>
      </c>
      <c r="S498" t="str">
        <f t="shared" si="82"/>
        <v/>
      </c>
    </row>
    <row r="499" spans="1:19">
      <c r="A499" s="40" t="str">
        <f>IF(C499="","",VLOOKUP('OPĆI DIO'!$C$1,'OPĆI DIO'!$N$4:$W$137,10,FALSE))</f>
        <v/>
      </c>
      <c r="B499" s="40" t="str">
        <f>IF(C499="","",VLOOKUP('OPĆI DIO'!$C$1,'OPĆI DIO'!$N$4:$W$137,9,FALSE))</f>
        <v/>
      </c>
      <c r="C499" s="45"/>
      <c r="D499" s="40" t="str">
        <f t="shared" si="74"/>
        <v/>
      </c>
      <c r="E499" s="45"/>
      <c r="F499" s="40" t="str">
        <f t="shared" si="75"/>
        <v/>
      </c>
      <c r="G499" s="77"/>
      <c r="H499" s="40" t="str">
        <f t="shared" si="76"/>
        <v/>
      </c>
      <c r="I499" s="40" t="str">
        <f t="shared" si="77"/>
        <v/>
      </c>
      <c r="J499" s="76"/>
      <c r="K499" s="76"/>
      <c r="L499" s="76"/>
      <c r="M499" s="44"/>
      <c r="N499" t="str">
        <f>IF(C499="","",'OPĆI DIO'!$C$1)</f>
        <v/>
      </c>
      <c r="O499" t="str">
        <f t="shared" si="78"/>
        <v/>
      </c>
      <c r="P499" t="str">
        <f t="shared" si="79"/>
        <v/>
      </c>
      <c r="Q499" t="str">
        <f t="shared" si="80"/>
        <v/>
      </c>
      <c r="R499" t="str">
        <f t="shared" si="81"/>
        <v/>
      </c>
      <c r="S499" t="str">
        <f t="shared" si="82"/>
        <v/>
      </c>
    </row>
    <row r="500" spans="1:19">
      <c r="A500" s="40" t="str">
        <f>IF(C500="","",VLOOKUP('OPĆI DIO'!$C$1,'OPĆI DIO'!$N$4:$W$137,10,FALSE))</f>
        <v/>
      </c>
      <c r="B500" s="40" t="str">
        <f>IF(C500="","",VLOOKUP('OPĆI DIO'!$C$1,'OPĆI DIO'!$N$4:$W$137,9,FALSE))</f>
        <v/>
      </c>
      <c r="C500" s="45"/>
      <c r="D500" s="40" t="str">
        <f t="shared" si="74"/>
        <v/>
      </c>
      <c r="E500" s="45"/>
      <c r="F500" s="40" t="str">
        <f t="shared" si="75"/>
        <v/>
      </c>
      <c r="G500" s="77"/>
      <c r="H500" s="40" t="str">
        <f t="shared" si="76"/>
        <v/>
      </c>
      <c r="I500" s="40" t="str">
        <f t="shared" si="77"/>
        <v/>
      </c>
      <c r="J500" s="76"/>
      <c r="K500" s="76"/>
      <c r="L500" s="76"/>
      <c r="M500" s="44"/>
      <c r="N500" t="str">
        <f>IF(C500="","",'OPĆI DIO'!$C$1)</f>
        <v/>
      </c>
      <c r="O500" t="str">
        <f t="shared" si="78"/>
        <v/>
      </c>
      <c r="P500" t="str">
        <f t="shared" si="79"/>
        <v/>
      </c>
      <c r="Q500" t="str">
        <f t="shared" si="80"/>
        <v/>
      </c>
      <c r="R500" t="str">
        <f t="shared" si="81"/>
        <v/>
      </c>
      <c r="S500" t="str">
        <f t="shared" si="82"/>
        <v/>
      </c>
    </row>
    <row r="501" spans="1:19">
      <c r="A501" s="40" t="str">
        <f>IF(C501="","",VLOOKUP('OPĆI DIO'!$C$1,'OPĆI DIO'!$N$4:$W$137,10,FALSE))</f>
        <v/>
      </c>
      <c r="B501" s="40" t="str">
        <f>IF(C501="","",VLOOKUP('OPĆI DIO'!$C$1,'OPĆI DIO'!$N$4:$W$137,9,FALSE))</f>
        <v/>
      </c>
      <c r="C501" s="45"/>
      <c r="D501" s="40" t="str">
        <f t="shared" si="74"/>
        <v/>
      </c>
      <c r="E501" s="45"/>
      <c r="F501" s="40" t="str">
        <f t="shared" si="75"/>
        <v/>
      </c>
      <c r="G501" s="77"/>
      <c r="H501" s="40" t="str">
        <f t="shared" si="76"/>
        <v/>
      </c>
      <c r="I501" s="40" t="str">
        <f t="shared" si="77"/>
        <v/>
      </c>
      <c r="J501" s="76"/>
      <c r="K501" s="76"/>
      <c r="L501" s="76"/>
      <c r="M501" s="44"/>
      <c r="N501" t="str">
        <f>IF(C501="","",'OPĆI DIO'!$C$1)</f>
        <v/>
      </c>
      <c r="O501" t="str">
        <f t="shared" si="78"/>
        <v/>
      </c>
      <c r="P501" t="str">
        <f t="shared" si="79"/>
        <v/>
      </c>
      <c r="Q501" t="str">
        <f t="shared" si="80"/>
        <v/>
      </c>
      <c r="R501" t="str">
        <f t="shared" si="81"/>
        <v/>
      </c>
      <c r="S501" t="str">
        <f t="shared" si="82"/>
        <v/>
      </c>
    </row>
    <row r="502" spans="1:19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xmlns:xlrd2="http://schemas.microsoft.com/office/spreadsheetml/2017/richdata2" ref="AC9:AD71">
    <sortCondition ref="AC6"/>
  </sortState>
  <mergeCells count="1">
    <mergeCell ref="A1:D1"/>
  </mergeCells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M3:M501">
    <cfRule type="expression" dxfId="0" priority="2">
      <formula>IF(OR(E3=3691,E3=3692,E3=3693,E3=3694),1,0)</formula>
    </cfRule>
  </conditionalFormatting>
  <dataValidations xWindow="236" yWindow="748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36" yWindow="748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Normal="100" workbookViewId="0">
      <pane ySplit="2" topLeftCell="A48" activePane="bottomLeft" state="frozen"/>
      <selection pane="bottomLeft" activeCell="N66" sqref="N66"/>
    </sheetView>
  </sheetViews>
  <sheetFormatPr baseColWidth="10" defaultColWidth="0" defaultRowHeight="15"/>
  <cols>
    <col min="1" max="1" width="12.83203125" customWidth="1"/>
    <col min="2" max="2" width="32.1640625" customWidth="1"/>
    <col min="3" max="3" width="11.6640625" customWidth="1"/>
    <col min="4" max="4" width="25.5" customWidth="1"/>
    <col min="5" max="5" width="16.5" customWidth="1"/>
    <col min="6" max="6" width="30.33203125" customWidth="1"/>
    <col min="7" max="7" width="6.1640625" bestFit="1" customWidth="1"/>
    <col min="8" max="8" width="16.5" style="5" customWidth="1"/>
    <col min="9" max="9" width="15.6640625" style="5" customWidth="1"/>
    <col min="10" max="10" width="15.1640625" style="5" customWidth="1"/>
    <col min="11" max="11" width="33.6640625" style="5" customWidth="1"/>
    <col min="12" max="13" width="9.5" style="5" customWidth="1"/>
    <col min="14" max="14" width="15.1640625" style="5" customWidth="1"/>
    <col min="15" max="15" width="18.33203125" style="5" customWidth="1"/>
    <col min="16" max="16" width="51.6640625" style="5" customWidth="1"/>
    <col min="17" max="22" width="9.1640625" hidden="1" customWidth="1"/>
    <col min="23" max="23" width="46.5" hidden="1" customWidth="1"/>
    <col min="24" max="25" width="9.1640625" hidden="1" customWidth="1"/>
    <col min="26" max="26" width="58.83203125" hidden="1" customWidth="1"/>
    <col min="27" max="30" width="9.1640625" hidden="1" customWidth="1"/>
    <col min="31" max="31" width="14.6640625" hidden="1" customWidth="1"/>
    <col min="32" max="34" width="0" hidden="1" customWidth="1"/>
    <col min="35" max="16384" width="9.1640625" hidden="1"/>
  </cols>
  <sheetData>
    <row r="1" spans="1:34" ht="35.25" customHeight="1">
      <c r="A1" s="351" t="s">
        <v>656</v>
      </c>
      <c r="B1" s="351"/>
      <c r="C1" s="80" t="str">
        <f>IF(OR('OPĆI DIO'!C1="odaberite -",'OPĆI DIO'!C1=""),"Molimo odaberite proračunskog korisnika na radnom listu Opći podaci!","")</f>
        <v/>
      </c>
      <c r="J1" s="125" t="s">
        <v>4039</v>
      </c>
    </row>
    <row r="2" spans="1:34" ht="48">
      <c r="A2" s="42" t="s">
        <v>651</v>
      </c>
      <c r="B2" s="38" t="s">
        <v>40</v>
      </c>
      <c r="C2" s="42" t="s">
        <v>649</v>
      </c>
      <c r="D2" s="38" t="s">
        <v>650</v>
      </c>
      <c r="E2" s="42" t="s">
        <v>657</v>
      </c>
      <c r="F2" s="38" t="s">
        <v>42</v>
      </c>
      <c r="G2" s="190" t="s">
        <v>3908</v>
      </c>
      <c r="H2" s="82" t="s">
        <v>4779</v>
      </c>
      <c r="I2" s="82" t="s">
        <v>4780</v>
      </c>
      <c r="J2" s="82" t="s">
        <v>4781</v>
      </c>
      <c r="K2" s="87" t="s">
        <v>658</v>
      </c>
      <c r="L2" s="87" t="s">
        <v>659</v>
      </c>
      <c r="M2" s="87" t="s">
        <v>660</v>
      </c>
      <c r="N2" s="339" t="s">
        <v>661</v>
      </c>
      <c r="O2" s="87" t="s">
        <v>662</v>
      </c>
      <c r="P2" s="186" t="s">
        <v>3878</v>
      </c>
      <c r="Q2" s="186" t="s">
        <v>4815</v>
      </c>
      <c r="R2" s="39" t="s">
        <v>629</v>
      </c>
      <c r="S2" s="39" t="s">
        <v>630</v>
      </c>
      <c r="T2" s="128" t="s">
        <v>4820</v>
      </c>
      <c r="U2" s="39" t="s">
        <v>4818</v>
      </c>
      <c r="V2" s="39"/>
    </row>
    <row r="3" spans="1:34">
      <c r="A3" s="296">
        <v>51</v>
      </c>
      <c r="B3" s="40" t="str">
        <f t="shared" ref="B3" si="0">IFERROR(VLOOKUP(A3,$V$6:$W$23,2,FALSE),"")</f>
        <v>Pomoći EU</v>
      </c>
      <c r="C3" s="86">
        <v>3111</v>
      </c>
      <c r="D3" s="40" t="str">
        <f>IFERROR(VLOOKUP(C3,$Y$5:$AA$129,2,FALSE),"")</f>
        <v>Plaće za redovan rad</v>
      </c>
      <c r="E3" s="77" t="s">
        <v>1818</v>
      </c>
      <c r="F3" s="40" t="str">
        <f>IFERROR(VLOOKUP(E3,$AE$6:$AF$1090,2,FALSE),"")</f>
        <v>BUS - GoCircular-H2020</v>
      </c>
      <c r="G3" s="40" t="str">
        <f>IFERROR(VLOOKUP(E3,$AE$6:$AH$1090,4,FALSE),"")</f>
        <v>0942</v>
      </c>
      <c r="H3" s="76">
        <v>1315</v>
      </c>
      <c r="I3" s="76"/>
      <c r="J3" s="76"/>
      <c r="K3" s="86"/>
      <c r="L3" s="85"/>
      <c r="M3" s="85"/>
      <c r="N3" t="s">
        <v>4860</v>
      </c>
      <c r="O3" s="200"/>
      <c r="P3" s="44"/>
      <c r="Q3" t="str">
        <f>IF(C3="","",'OPĆI DIO'!$C$1)</f>
        <v>1837 SVEUČILIŠTE U ZAGREBU - GRAĐEVINSKI FAKULTET</v>
      </c>
      <c r="R3" t="str">
        <f>LEFT(C3,3)</f>
        <v>311</v>
      </c>
      <c r="S3" t="str">
        <f>LEFT(C3,2)</f>
        <v>31</v>
      </c>
      <c r="T3" t="str">
        <f>MID(G3,2,2)</f>
        <v>94</v>
      </c>
      <c r="U3" t="str">
        <f>LEFT(C3,1)</f>
        <v>3</v>
      </c>
    </row>
    <row r="4" spans="1:34">
      <c r="A4" s="296">
        <v>51</v>
      </c>
      <c r="B4" s="40" t="str">
        <f t="shared" ref="B4:B67" si="1">IFERROR(VLOOKUP(A4,$V$6:$W$23,2,FALSE),"")</f>
        <v>Pomoći EU</v>
      </c>
      <c r="C4" s="86">
        <v>3132</v>
      </c>
      <c r="D4" s="40" t="str">
        <f t="shared" ref="D4:D67" si="2">IFERROR(VLOOKUP(C4,$Y$5:$AA$129,2,FALSE),"")</f>
        <v>Doprinosi za obvezno zdravstveno osiguranje</v>
      </c>
      <c r="E4" s="77" t="s">
        <v>1818</v>
      </c>
      <c r="F4" s="40" t="str">
        <f t="shared" ref="F4:F67" si="3">IFERROR(VLOOKUP(E4,$AE$6:$AF$1090,2,FALSE),"")</f>
        <v>BUS - GoCircular-H2020</v>
      </c>
      <c r="G4" s="40" t="str">
        <f t="shared" ref="G4:G67" si="4">IFERROR(VLOOKUP(E4,$AE$6:$AH$1090,4,FALSE),"")</f>
        <v>0942</v>
      </c>
      <c r="H4" s="76">
        <v>232</v>
      </c>
      <c r="I4" s="76"/>
      <c r="J4" s="76"/>
      <c r="K4" s="86"/>
      <c r="L4" s="85"/>
      <c r="M4" s="85"/>
      <c r="N4" s="86"/>
      <c r="O4" s="200"/>
      <c r="P4" s="44"/>
      <c r="Q4" t="str">
        <f>IF(C4="","",'OPĆI DIO'!$C$1)</f>
        <v>1837 SVEUČILIŠTE U ZAGREBU - GRAĐEVINSKI FAKULTET</v>
      </c>
      <c r="R4" t="str">
        <f t="shared" ref="R4:R67" si="5">LEFT(C4,3)</f>
        <v>313</v>
      </c>
      <c r="S4" t="str">
        <f t="shared" ref="S4:S67" si="6">LEFT(C4,2)</f>
        <v>31</v>
      </c>
      <c r="T4" t="str">
        <f t="shared" ref="T4:T67" si="7">MID(G4,2,2)</f>
        <v>94</v>
      </c>
      <c r="U4" t="str">
        <f t="shared" ref="U4:U67" si="8">LEFT(C4,1)</f>
        <v>3</v>
      </c>
      <c r="Y4" s="41"/>
      <c r="Z4" s="41"/>
    </row>
    <row r="5" spans="1:34">
      <c r="A5" s="296">
        <v>51</v>
      </c>
      <c r="B5" s="40" t="str">
        <f t="shared" si="1"/>
        <v>Pomoći EU</v>
      </c>
      <c r="C5" s="86">
        <v>3211</v>
      </c>
      <c r="D5" s="40" t="str">
        <f t="shared" si="2"/>
        <v>Službena putovanja</v>
      </c>
      <c r="E5" s="77" t="s">
        <v>1818</v>
      </c>
      <c r="F5" s="40" t="str">
        <f t="shared" si="3"/>
        <v>BUS - GoCircular-H2020</v>
      </c>
      <c r="G5" s="40" t="str">
        <f t="shared" si="4"/>
        <v>0942</v>
      </c>
      <c r="H5" s="76">
        <v>350</v>
      </c>
      <c r="I5" s="76"/>
      <c r="J5" s="76"/>
      <c r="K5" s="86"/>
      <c r="L5" s="85"/>
      <c r="M5" s="85"/>
      <c r="N5" s="86"/>
      <c r="O5" s="200"/>
      <c r="P5" s="44"/>
      <c r="Q5" t="str">
        <f>IF(C5="","",'OPĆI DIO'!$C$1)</f>
        <v>1837 SVEUČILIŠTE U ZAGREBU - GRAĐEVINSKI FAKULTET</v>
      </c>
      <c r="R5" t="str">
        <f t="shared" si="5"/>
        <v>321</v>
      </c>
      <c r="S5" t="str">
        <f t="shared" si="6"/>
        <v>32</v>
      </c>
      <c r="T5" t="str">
        <f t="shared" si="7"/>
        <v>94</v>
      </c>
      <c r="U5" t="str">
        <f t="shared" si="8"/>
        <v>3</v>
      </c>
      <c r="V5" t="s">
        <v>39</v>
      </c>
      <c r="W5" t="s">
        <v>40</v>
      </c>
      <c r="Y5">
        <v>3111</v>
      </c>
      <c r="Z5" t="s">
        <v>46</v>
      </c>
      <c r="AB5" t="str">
        <f t="shared" ref="AB5:AB68" si="9">LEFT(Y5,2)</f>
        <v>31</v>
      </c>
      <c r="AC5" t="str">
        <f>LEFT(Y5,3)</f>
        <v>311</v>
      </c>
      <c r="AE5" t="s">
        <v>41</v>
      </c>
      <c r="AF5" t="s">
        <v>42</v>
      </c>
    </row>
    <row r="6" spans="1:34">
      <c r="A6" s="296">
        <v>51</v>
      </c>
      <c r="B6" s="40" t="str">
        <f t="shared" si="1"/>
        <v>Pomoći EU</v>
      </c>
      <c r="C6" s="86">
        <v>3221</v>
      </c>
      <c r="D6" s="40" t="str">
        <f t="shared" si="2"/>
        <v>Uredski materijal i ostali materijalni rashodi</v>
      </c>
      <c r="E6" s="77" t="s">
        <v>1818</v>
      </c>
      <c r="F6" s="40" t="str">
        <f t="shared" si="3"/>
        <v>BUS - GoCircular-H2020</v>
      </c>
      <c r="G6" s="40" t="str">
        <f t="shared" si="4"/>
        <v>0942</v>
      </c>
      <c r="H6" s="76">
        <v>920</v>
      </c>
      <c r="I6" s="76"/>
      <c r="J6" s="76"/>
      <c r="K6" s="86"/>
      <c r="L6" s="85"/>
      <c r="M6" s="85"/>
      <c r="N6" s="86"/>
      <c r="O6" s="200"/>
      <c r="P6" s="44"/>
      <c r="Q6" t="str">
        <f>IF(C6="","",'OPĆI DIO'!$C$1)</f>
        <v>1837 SVEUČILIŠTE U ZAGREBU - GRAĐEVINSKI FAKULTET</v>
      </c>
      <c r="R6" t="str">
        <f t="shared" si="5"/>
        <v>322</v>
      </c>
      <c r="S6" t="str">
        <f t="shared" si="6"/>
        <v>32</v>
      </c>
      <c r="T6" t="str">
        <f t="shared" si="7"/>
        <v>94</v>
      </c>
      <c r="U6" t="str">
        <f t="shared" si="8"/>
        <v>3</v>
      </c>
      <c r="V6">
        <v>11</v>
      </c>
      <c r="W6" t="s">
        <v>45</v>
      </c>
      <c r="Y6">
        <v>3112</v>
      </c>
      <c r="Z6" t="s">
        <v>145</v>
      </c>
      <c r="AB6" t="str">
        <f t="shared" si="9"/>
        <v>31</v>
      </c>
      <c r="AC6" t="str">
        <f t="shared" ref="AC6:AC69" si="10">LEFT(Y6,3)</f>
        <v>311</v>
      </c>
      <c r="AE6" t="s">
        <v>689</v>
      </c>
      <c r="AF6" t="s">
        <v>689</v>
      </c>
      <c r="AG6" t="s">
        <v>689</v>
      </c>
      <c r="AH6" t="s">
        <v>689</v>
      </c>
    </row>
    <row r="7" spans="1:34">
      <c r="A7" s="296">
        <v>51</v>
      </c>
      <c r="B7" s="40" t="str">
        <f t="shared" si="1"/>
        <v>Pomoći EU</v>
      </c>
      <c r="C7" s="86">
        <v>3111</v>
      </c>
      <c r="D7" s="40" t="str">
        <f t="shared" si="2"/>
        <v>Plaće za redovan rad</v>
      </c>
      <c r="E7" s="77" t="s">
        <v>689</v>
      </c>
      <c r="F7" s="40" t="str">
        <f t="shared" si="3"/>
        <v>NOVI PODPROJEKT</v>
      </c>
      <c r="G7" s="40" t="str">
        <f t="shared" si="4"/>
        <v>NOVI PODPROJEKT</v>
      </c>
      <c r="H7" s="76">
        <v>150000</v>
      </c>
      <c r="I7" s="76">
        <v>150000</v>
      </c>
      <c r="J7" s="76">
        <v>87000</v>
      </c>
      <c r="K7" s="86" t="s">
        <v>4822</v>
      </c>
      <c r="L7" s="85" t="s">
        <v>4823</v>
      </c>
      <c r="M7" s="85" t="s">
        <v>4824</v>
      </c>
      <c r="N7" t="s">
        <v>4861</v>
      </c>
      <c r="O7" s="200"/>
      <c r="P7" s="44"/>
      <c r="Q7" t="str">
        <f>IF(C7="","",'OPĆI DIO'!$C$1)</f>
        <v>1837 SVEUČILIŠTE U ZAGREBU - GRAĐEVINSKI FAKULTET</v>
      </c>
      <c r="R7" t="str">
        <f t="shared" si="5"/>
        <v>311</v>
      </c>
      <c r="S7" t="str">
        <f t="shared" si="6"/>
        <v>31</v>
      </c>
      <c r="T7" t="str">
        <f t="shared" si="7"/>
        <v>OV</v>
      </c>
      <c r="U7" t="str">
        <f t="shared" si="8"/>
        <v>3</v>
      </c>
      <c r="V7">
        <v>12</v>
      </c>
      <c r="W7" t="s">
        <v>228</v>
      </c>
      <c r="Y7">
        <v>3113</v>
      </c>
      <c r="Z7" t="s">
        <v>124</v>
      </c>
      <c r="AB7" t="str">
        <f t="shared" si="9"/>
        <v>31</v>
      </c>
      <c r="AC7" t="str">
        <f t="shared" si="10"/>
        <v>311</v>
      </c>
    </row>
    <row r="8" spans="1:34">
      <c r="A8" s="296">
        <v>51</v>
      </c>
      <c r="B8" s="40" t="str">
        <f t="shared" si="1"/>
        <v>Pomoći EU</v>
      </c>
      <c r="C8" s="86">
        <v>3132</v>
      </c>
      <c r="D8" s="40" t="str">
        <f t="shared" si="2"/>
        <v>Doprinosi za obvezno zdravstveno osiguranje</v>
      </c>
      <c r="E8" s="77" t="s">
        <v>689</v>
      </c>
      <c r="F8" s="40" t="str">
        <f t="shared" si="3"/>
        <v>NOVI PODPROJEKT</v>
      </c>
      <c r="G8" s="40" t="str">
        <f t="shared" si="4"/>
        <v>NOVI PODPROJEKT</v>
      </c>
      <c r="H8" s="76">
        <v>27000</v>
      </c>
      <c r="I8" s="76">
        <v>27000</v>
      </c>
      <c r="J8" s="76">
        <v>15783</v>
      </c>
      <c r="K8" s="86"/>
      <c r="L8" s="85"/>
      <c r="M8" s="85"/>
      <c r="N8" s="86"/>
      <c r="O8" s="200"/>
      <c r="P8" s="44"/>
      <c r="Q8" t="str">
        <f>IF(C8="","",'OPĆI DIO'!$C$1)</f>
        <v>1837 SVEUČILIŠTE U ZAGREBU - GRAĐEVINSKI FAKULTET</v>
      </c>
      <c r="R8" t="str">
        <f t="shared" si="5"/>
        <v>313</v>
      </c>
      <c r="S8" t="str">
        <f t="shared" si="6"/>
        <v>31</v>
      </c>
      <c r="T8" t="str">
        <f t="shared" si="7"/>
        <v>OV</v>
      </c>
      <c r="U8" t="str">
        <f t="shared" si="8"/>
        <v>3</v>
      </c>
      <c r="V8">
        <v>31</v>
      </c>
      <c r="W8" t="s">
        <v>90</v>
      </c>
      <c r="Y8">
        <v>3114</v>
      </c>
      <c r="Z8" t="s">
        <v>146</v>
      </c>
      <c r="AB8" t="str">
        <f t="shared" si="9"/>
        <v>31</v>
      </c>
      <c r="AC8" t="str">
        <f t="shared" si="10"/>
        <v>311</v>
      </c>
      <c r="AE8" t="s">
        <v>4114</v>
      </c>
      <c r="AF8" t="s">
        <v>4115</v>
      </c>
      <c r="AG8" t="str">
        <f t="shared" ref="AG8:AG71" si="11">LEFT(AE8,7)</f>
        <v>A676072</v>
      </c>
      <c r="AH8" t="s">
        <v>3925</v>
      </c>
    </row>
    <row r="9" spans="1:34">
      <c r="A9" s="296">
        <v>51</v>
      </c>
      <c r="B9" s="40" t="str">
        <f t="shared" si="1"/>
        <v>Pomoći EU</v>
      </c>
      <c r="C9" s="86">
        <v>3211</v>
      </c>
      <c r="D9" s="40" t="str">
        <f t="shared" si="2"/>
        <v>Službena putovanja</v>
      </c>
      <c r="E9" s="77" t="s">
        <v>689</v>
      </c>
      <c r="F9" s="40" t="str">
        <f t="shared" si="3"/>
        <v>NOVI PODPROJEKT</v>
      </c>
      <c r="G9" s="40" t="str">
        <f t="shared" si="4"/>
        <v>NOVI PODPROJEKT</v>
      </c>
      <c r="H9" s="76">
        <v>8000</v>
      </c>
      <c r="I9" s="76">
        <v>8000</v>
      </c>
      <c r="J9" s="76">
        <v>6373</v>
      </c>
      <c r="K9" s="86"/>
      <c r="L9" s="85"/>
      <c r="M9" s="85"/>
      <c r="N9" s="86"/>
      <c r="O9" s="200"/>
      <c r="P9" s="44"/>
      <c r="Q9" t="str">
        <f>IF(C9="","",'OPĆI DIO'!$C$1)</f>
        <v>1837 SVEUČILIŠTE U ZAGREBU - GRAĐEVINSKI FAKULTET</v>
      </c>
      <c r="R9" t="str">
        <f t="shared" si="5"/>
        <v>321</v>
      </c>
      <c r="S9" t="str">
        <f t="shared" si="6"/>
        <v>32</v>
      </c>
      <c r="T9" t="str">
        <f t="shared" si="7"/>
        <v>OV</v>
      </c>
      <c r="U9" t="str">
        <f t="shared" si="8"/>
        <v>3</v>
      </c>
      <c r="V9">
        <v>41</v>
      </c>
      <c r="W9" t="s">
        <v>997</v>
      </c>
      <c r="Y9">
        <v>3121</v>
      </c>
      <c r="Z9" t="s">
        <v>49</v>
      </c>
      <c r="AB9" t="str">
        <f t="shared" si="9"/>
        <v>31</v>
      </c>
      <c r="AC9" t="str">
        <f t="shared" si="10"/>
        <v>312</v>
      </c>
      <c r="AE9" t="s">
        <v>4116</v>
      </c>
      <c r="AF9" t="s">
        <v>4117</v>
      </c>
      <c r="AG9" t="str">
        <f t="shared" si="11"/>
        <v>A676072</v>
      </c>
      <c r="AH9" t="s">
        <v>3925</v>
      </c>
    </row>
    <row r="10" spans="1:34">
      <c r="A10" s="296">
        <v>51</v>
      </c>
      <c r="B10" s="40" t="str">
        <f t="shared" si="1"/>
        <v>Pomoći EU</v>
      </c>
      <c r="C10" s="86">
        <v>3221</v>
      </c>
      <c r="D10" s="40" t="str">
        <f t="shared" si="2"/>
        <v>Uredski materijal i ostali materijalni rashodi</v>
      </c>
      <c r="E10" s="77" t="s">
        <v>689</v>
      </c>
      <c r="F10" s="40" t="str">
        <f t="shared" si="3"/>
        <v>NOVI PODPROJEKT</v>
      </c>
      <c r="G10" s="40" t="str">
        <f t="shared" si="4"/>
        <v>NOVI PODPROJEKT</v>
      </c>
      <c r="H10" s="76">
        <v>10000</v>
      </c>
      <c r="I10" s="76">
        <v>7000</v>
      </c>
      <c r="J10" s="76">
        <v>7000</v>
      </c>
      <c r="K10" s="86"/>
      <c r="L10" s="85"/>
      <c r="M10" s="85"/>
      <c r="N10" s="86"/>
      <c r="O10" s="200"/>
      <c r="P10" s="44"/>
      <c r="Q10" t="str">
        <f>IF(C10="","",'OPĆI DIO'!$C$1)</f>
        <v>1837 SVEUČILIŠTE U ZAGREBU - GRAĐEVINSKI FAKULTET</v>
      </c>
      <c r="R10" t="str">
        <f t="shared" si="5"/>
        <v>322</v>
      </c>
      <c r="S10" t="str">
        <f t="shared" si="6"/>
        <v>32</v>
      </c>
      <c r="T10" t="str">
        <f t="shared" si="7"/>
        <v>OV</v>
      </c>
      <c r="U10" t="str">
        <f t="shared" si="8"/>
        <v>3</v>
      </c>
      <c r="V10">
        <v>43</v>
      </c>
      <c r="W10" t="s">
        <v>95</v>
      </c>
      <c r="Y10" s="83">
        <v>3132</v>
      </c>
      <c r="Z10" s="83" t="s">
        <v>50</v>
      </c>
      <c r="AA10" s="83"/>
      <c r="AB10" s="83" t="str">
        <f t="shared" si="9"/>
        <v>31</v>
      </c>
      <c r="AC10" s="83" t="str">
        <f t="shared" si="10"/>
        <v>313</v>
      </c>
      <c r="AE10" t="s">
        <v>4118</v>
      </c>
      <c r="AF10" t="s">
        <v>4119</v>
      </c>
      <c r="AG10" t="str">
        <f t="shared" si="11"/>
        <v>A676072</v>
      </c>
      <c r="AH10" t="s">
        <v>3925</v>
      </c>
    </row>
    <row r="11" spans="1:34">
      <c r="A11" s="296">
        <v>51</v>
      </c>
      <c r="B11" s="40" t="str">
        <f t="shared" si="1"/>
        <v>Pomoći EU</v>
      </c>
      <c r="C11" s="86">
        <v>3237</v>
      </c>
      <c r="D11" s="40" t="str">
        <f t="shared" si="2"/>
        <v>Intelektualne i osobne usluge</v>
      </c>
      <c r="E11" s="77" t="s">
        <v>689</v>
      </c>
      <c r="F11" s="40" t="str">
        <f t="shared" si="3"/>
        <v>NOVI PODPROJEKT</v>
      </c>
      <c r="G11" s="40" t="str">
        <f t="shared" si="4"/>
        <v>NOVI PODPROJEKT</v>
      </c>
      <c r="H11" s="76">
        <v>12000</v>
      </c>
      <c r="I11" s="76">
        <v>25000</v>
      </c>
      <c r="J11" s="76">
        <v>20000</v>
      </c>
      <c r="K11" s="86"/>
      <c r="L11" s="85"/>
      <c r="M11" s="85"/>
      <c r="N11" s="86"/>
      <c r="O11" s="200"/>
      <c r="P11" s="44"/>
      <c r="Q11" t="str">
        <f>IF(C11="","",'OPĆI DIO'!$C$1)</f>
        <v>1837 SVEUČILIŠTE U ZAGREBU - GRAĐEVINSKI FAKULTET</v>
      </c>
      <c r="R11" t="str">
        <f t="shared" si="5"/>
        <v>323</v>
      </c>
      <c r="S11" t="str">
        <f t="shared" si="6"/>
        <v>32</v>
      </c>
      <c r="T11" t="str">
        <f t="shared" si="7"/>
        <v>OV</v>
      </c>
      <c r="U11" t="str">
        <f t="shared" si="8"/>
        <v>3</v>
      </c>
      <c r="V11">
        <v>51</v>
      </c>
      <c r="W11" t="s">
        <v>85</v>
      </c>
      <c r="Y11">
        <v>3211</v>
      </c>
      <c r="Z11" t="s">
        <v>77</v>
      </c>
      <c r="AB11" t="str">
        <f t="shared" si="9"/>
        <v>32</v>
      </c>
      <c r="AC11" t="str">
        <f t="shared" si="10"/>
        <v>321</v>
      </c>
      <c r="AE11" t="s">
        <v>4120</v>
      </c>
      <c r="AF11" t="s">
        <v>4121</v>
      </c>
      <c r="AG11" t="str">
        <f t="shared" si="11"/>
        <v>A676072</v>
      </c>
      <c r="AH11" t="s">
        <v>3925</v>
      </c>
    </row>
    <row r="12" spans="1:34">
      <c r="A12" s="296">
        <v>51</v>
      </c>
      <c r="B12" s="40" t="str">
        <f t="shared" si="1"/>
        <v>Pomoći EU</v>
      </c>
      <c r="C12" s="86">
        <v>4224</v>
      </c>
      <c r="D12" s="40" t="str">
        <f t="shared" si="2"/>
        <v>Medicinska i laboratorijska oprema</v>
      </c>
      <c r="E12" s="77" t="s">
        <v>689</v>
      </c>
      <c r="F12" s="40" t="str">
        <f t="shared" si="3"/>
        <v>NOVI PODPROJEKT</v>
      </c>
      <c r="G12" s="40" t="str">
        <f t="shared" si="4"/>
        <v>NOVI PODPROJEKT</v>
      </c>
      <c r="H12" s="76">
        <v>1000</v>
      </c>
      <c r="I12" s="76">
        <v>1000</v>
      </c>
      <c r="J12" s="76">
        <v>1000</v>
      </c>
      <c r="K12" s="86"/>
      <c r="L12" s="85"/>
      <c r="M12" s="85"/>
      <c r="N12" s="86"/>
      <c r="O12" s="200"/>
      <c r="P12" s="44"/>
      <c r="Q12" t="str">
        <f>IF(C12="","",'OPĆI DIO'!$C$1)</f>
        <v>1837 SVEUČILIŠTE U ZAGREBU - GRAĐEVINSKI FAKULTET</v>
      </c>
      <c r="R12" t="str">
        <f t="shared" si="5"/>
        <v>422</v>
      </c>
      <c r="S12" t="str">
        <f t="shared" si="6"/>
        <v>42</v>
      </c>
      <c r="T12" t="str">
        <f t="shared" si="7"/>
        <v>OV</v>
      </c>
      <c r="U12" t="str">
        <f t="shared" si="8"/>
        <v>4</v>
      </c>
      <c r="V12">
        <v>52</v>
      </c>
      <c r="W12" t="s">
        <v>108</v>
      </c>
      <c r="Y12">
        <v>3212</v>
      </c>
      <c r="Z12" t="s">
        <v>51</v>
      </c>
      <c r="AB12" t="str">
        <f t="shared" si="9"/>
        <v>32</v>
      </c>
      <c r="AC12" t="str">
        <f t="shared" si="10"/>
        <v>321</v>
      </c>
      <c r="AE12" t="s">
        <v>4122</v>
      </c>
      <c r="AF12" t="s">
        <v>4123</v>
      </c>
      <c r="AG12" t="str">
        <f t="shared" si="11"/>
        <v>A676072</v>
      </c>
      <c r="AH12" t="s">
        <v>3925</v>
      </c>
    </row>
    <row r="13" spans="1:34">
      <c r="A13" s="296">
        <v>51</v>
      </c>
      <c r="B13" s="40" t="str">
        <f t="shared" si="1"/>
        <v>Pomoći EU</v>
      </c>
      <c r="C13" s="86">
        <v>3213</v>
      </c>
      <c r="D13" s="40" t="str">
        <f t="shared" si="2"/>
        <v>Stručno usavršavanje zaposlenika</v>
      </c>
      <c r="E13" s="77" t="s">
        <v>689</v>
      </c>
      <c r="F13" s="40" t="str">
        <f t="shared" si="3"/>
        <v>NOVI PODPROJEKT</v>
      </c>
      <c r="G13" s="40" t="str">
        <f t="shared" si="4"/>
        <v>NOVI PODPROJEKT</v>
      </c>
      <c r="H13" s="76">
        <v>10000</v>
      </c>
      <c r="I13" s="76">
        <v>10000</v>
      </c>
      <c r="J13" s="76">
        <v>5000</v>
      </c>
      <c r="K13" s="86"/>
      <c r="L13" s="85"/>
      <c r="M13" s="85"/>
      <c r="N13" s="86"/>
      <c r="O13" s="200"/>
      <c r="P13" s="44"/>
      <c r="Q13" t="str">
        <f>IF(C13="","",'OPĆI DIO'!$C$1)</f>
        <v>1837 SVEUČILIŠTE U ZAGREBU - GRAĐEVINSKI FAKULTET</v>
      </c>
      <c r="R13" t="str">
        <f t="shared" si="5"/>
        <v>321</v>
      </c>
      <c r="S13" t="str">
        <f t="shared" si="6"/>
        <v>32</v>
      </c>
      <c r="T13" t="str">
        <f t="shared" si="7"/>
        <v>OV</v>
      </c>
      <c r="U13" t="str">
        <f t="shared" si="8"/>
        <v>3</v>
      </c>
      <c r="V13">
        <v>552</v>
      </c>
      <c r="W13" t="s">
        <v>998</v>
      </c>
      <c r="Y13">
        <v>3213</v>
      </c>
      <c r="Z13" t="s">
        <v>96</v>
      </c>
      <c r="AB13" t="str">
        <f t="shared" si="9"/>
        <v>32</v>
      </c>
      <c r="AC13" t="str">
        <f t="shared" si="10"/>
        <v>321</v>
      </c>
      <c r="AE13" t="s">
        <v>963</v>
      </c>
      <c r="AF13" t="s">
        <v>964</v>
      </c>
      <c r="AG13" t="str">
        <f t="shared" si="11"/>
        <v>K578051</v>
      </c>
      <c r="AH13" t="s">
        <v>3923</v>
      </c>
    </row>
    <row r="14" spans="1:34">
      <c r="A14" s="296">
        <v>51</v>
      </c>
      <c r="B14" s="40" t="str">
        <f t="shared" si="1"/>
        <v>Pomoći EU</v>
      </c>
      <c r="C14" s="86">
        <v>3299</v>
      </c>
      <c r="D14" s="40" t="str">
        <f t="shared" si="2"/>
        <v>Ostali nespomenuti rashodi poslovanja</v>
      </c>
      <c r="E14" s="77" t="s">
        <v>689</v>
      </c>
      <c r="F14" s="40" t="str">
        <f t="shared" si="3"/>
        <v>NOVI PODPROJEKT</v>
      </c>
      <c r="G14" s="40" t="str">
        <f t="shared" si="4"/>
        <v>NOVI PODPROJEKT</v>
      </c>
      <c r="H14" s="76">
        <v>56800</v>
      </c>
      <c r="I14" s="76">
        <v>100227</v>
      </c>
      <c r="J14" s="76">
        <v>52612</v>
      </c>
      <c r="K14" s="86"/>
      <c r="L14" s="85"/>
      <c r="M14" s="85"/>
      <c r="N14" s="86"/>
      <c r="O14" s="200"/>
      <c r="P14" s="44"/>
      <c r="Q14" t="str">
        <f>IF(C14="","",'OPĆI DIO'!$C$1)</f>
        <v>1837 SVEUČILIŠTE U ZAGREBU - GRAĐEVINSKI FAKULTET</v>
      </c>
      <c r="R14" t="str">
        <f t="shared" si="5"/>
        <v>329</v>
      </c>
      <c r="S14" t="str">
        <f t="shared" si="6"/>
        <v>32</v>
      </c>
      <c r="T14" t="str">
        <f t="shared" si="7"/>
        <v>OV</v>
      </c>
      <c r="U14" t="str">
        <f t="shared" si="8"/>
        <v>3</v>
      </c>
      <c r="V14">
        <v>559</v>
      </c>
      <c r="W14" t="s">
        <v>999</v>
      </c>
      <c r="Y14">
        <v>3214</v>
      </c>
      <c r="Z14" t="s">
        <v>125</v>
      </c>
      <c r="AB14" t="str">
        <f t="shared" si="9"/>
        <v>32</v>
      </c>
      <c r="AC14" t="str">
        <f t="shared" si="10"/>
        <v>321</v>
      </c>
      <c r="AE14" t="s">
        <v>965</v>
      </c>
      <c r="AF14" t="s">
        <v>966</v>
      </c>
      <c r="AG14" t="str">
        <f t="shared" si="11"/>
        <v>K578051</v>
      </c>
      <c r="AH14" t="s">
        <v>3923</v>
      </c>
    </row>
    <row r="15" spans="1:34">
      <c r="A15" s="296">
        <v>51</v>
      </c>
      <c r="B15" s="40" t="str">
        <f t="shared" si="1"/>
        <v>Pomoći EU</v>
      </c>
      <c r="C15" s="86">
        <v>3111</v>
      </c>
      <c r="D15" s="40" t="str">
        <f t="shared" si="2"/>
        <v>Plaće za redovan rad</v>
      </c>
      <c r="E15" s="77" t="s">
        <v>689</v>
      </c>
      <c r="F15" s="40" t="str">
        <f t="shared" si="3"/>
        <v>NOVI PODPROJEKT</v>
      </c>
      <c r="G15" s="40" t="str">
        <f t="shared" si="4"/>
        <v>NOVI PODPROJEKT</v>
      </c>
      <c r="H15" s="76">
        <v>11510</v>
      </c>
      <c r="I15" s="76"/>
      <c r="J15" s="76"/>
      <c r="K15" s="86" t="s">
        <v>4825</v>
      </c>
      <c r="L15" s="85" t="s">
        <v>4826</v>
      </c>
      <c r="M15" s="85" t="s">
        <v>4827</v>
      </c>
      <c r="N15" t="s">
        <v>4861</v>
      </c>
      <c r="O15" s="200"/>
      <c r="P15" s="44"/>
      <c r="Q15" t="str">
        <f>IF(C15="","",'OPĆI DIO'!$C$1)</f>
        <v>1837 SVEUČILIŠTE U ZAGREBU - GRAĐEVINSKI FAKULTET</v>
      </c>
      <c r="R15" t="str">
        <f t="shared" si="5"/>
        <v>311</v>
      </c>
      <c r="S15" t="str">
        <f t="shared" si="6"/>
        <v>31</v>
      </c>
      <c r="T15" t="str">
        <f t="shared" si="7"/>
        <v>OV</v>
      </c>
      <c r="U15" t="str">
        <f t="shared" si="8"/>
        <v>3</v>
      </c>
      <c r="V15">
        <v>561</v>
      </c>
      <c r="W15" t="s">
        <v>110</v>
      </c>
      <c r="Y15">
        <v>3221</v>
      </c>
      <c r="Z15" t="s">
        <v>78</v>
      </c>
      <c r="AB15" t="str">
        <f t="shared" si="9"/>
        <v>32</v>
      </c>
      <c r="AC15" t="str">
        <f t="shared" si="10"/>
        <v>322</v>
      </c>
      <c r="AE15" t="s">
        <v>967</v>
      </c>
      <c r="AF15" t="s">
        <v>968</v>
      </c>
      <c r="AG15" t="str">
        <f t="shared" si="11"/>
        <v>K578051</v>
      </c>
      <c r="AH15" t="s">
        <v>3923</v>
      </c>
    </row>
    <row r="16" spans="1:34">
      <c r="A16" s="296">
        <v>51</v>
      </c>
      <c r="B16" s="40" t="str">
        <f t="shared" si="1"/>
        <v>Pomoći EU</v>
      </c>
      <c r="C16" s="86">
        <v>3132</v>
      </c>
      <c r="D16" s="40" t="str">
        <f t="shared" si="2"/>
        <v>Doprinosi za obvezno zdravstveno osiguranje</v>
      </c>
      <c r="E16" s="77" t="s">
        <v>689</v>
      </c>
      <c r="F16" s="40" t="str">
        <f t="shared" si="3"/>
        <v>NOVI PODPROJEKT</v>
      </c>
      <c r="G16" s="40" t="str">
        <f t="shared" si="4"/>
        <v>NOVI PODPROJEKT</v>
      </c>
      <c r="H16" s="76">
        <v>2072</v>
      </c>
      <c r="I16" s="76"/>
      <c r="J16" s="76"/>
      <c r="K16" s="86"/>
      <c r="L16" s="85"/>
      <c r="M16" s="85"/>
      <c r="N16" s="86"/>
      <c r="O16" s="200"/>
      <c r="P16" s="44"/>
      <c r="Q16" t="str">
        <f>IF(C16="","",'OPĆI DIO'!$C$1)</f>
        <v>1837 SVEUČILIŠTE U ZAGREBU - GRAĐEVINSKI FAKULTET</v>
      </c>
      <c r="R16" t="str">
        <f t="shared" si="5"/>
        <v>313</v>
      </c>
      <c r="S16" t="str">
        <f t="shared" si="6"/>
        <v>31</v>
      </c>
      <c r="T16" t="str">
        <f t="shared" si="7"/>
        <v>OV</v>
      </c>
      <c r="U16" t="str">
        <f t="shared" si="8"/>
        <v>3</v>
      </c>
      <c r="V16">
        <v>563</v>
      </c>
      <c r="W16" t="s">
        <v>112</v>
      </c>
      <c r="Y16">
        <v>3222</v>
      </c>
      <c r="Z16" t="s">
        <v>99</v>
      </c>
      <c r="AB16" t="str">
        <f t="shared" si="9"/>
        <v>32</v>
      </c>
      <c r="AC16" t="str">
        <f t="shared" si="10"/>
        <v>322</v>
      </c>
      <c r="AE16" t="s">
        <v>969</v>
      </c>
      <c r="AF16" t="s">
        <v>250</v>
      </c>
      <c r="AG16" t="str">
        <f t="shared" si="11"/>
        <v>K578051</v>
      </c>
      <c r="AH16" t="s">
        <v>3923</v>
      </c>
    </row>
    <row r="17" spans="1:34">
      <c r="A17" s="296">
        <v>51</v>
      </c>
      <c r="B17" s="40" t="str">
        <f t="shared" si="1"/>
        <v>Pomoći EU</v>
      </c>
      <c r="C17" s="86">
        <v>3211</v>
      </c>
      <c r="D17" s="40" t="str">
        <f t="shared" si="2"/>
        <v>Službena putovanja</v>
      </c>
      <c r="E17" s="77" t="s">
        <v>689</v>
      </c>
      <c r="F17" s="40" t="str">
        <f t="shared" si="3"/>
        <v>NOVI PODPROJEKT</v>
      </c>
      <c r="G17" s="40" t="str">
        <f t="shared" si="4"/>
        <v>NOVI PODPROJEKT</v>
      </c>
      <c r="H17" s="76">
        <v>1200</v>
      </c>
      <c r="I17" s="76"/>
      <c r="J17" s="76"/>
      <c r="K17" s="86"/>
      <c r="L17" s="85"/>
      <c r="M17" s="85"/>
      <c r="N17" s="86"/>
      <c r="O17" s="200"/>
      <c r="P17" s="44"/>
      <c r="Q17" t="str">
        <f>IF(C17="","",'OPĆI DIO'!$C$1)</f>
        <v>1837 SVEUČILIŠTE U ZAGREBU - GRAĐEVINSKI FAKULTET</v>
      </c>
      <c r="R17" t="str">
        <f t="shared" si="5"/>
        <v>321</v>
      </c>
      <c r="S17" t="str">
        <f t="shared" si="6"/>
        <v>32</v>
      </c>
      <c r="T17" t="str">
        <f t="shared" si="7"/>
        <v>OV</v>
      </c>
      <c r="U17" t="str">
        <f t="shared" si="8"/>
        <v>3</v>
      </c>
      <c r="V17">
        <v>573</v>
      </c>
      <c r="W17" t="s">
        <v>1009</v>
      </c>
      <c r="Y17">
        <v>3223</v>
      </c>
      <c r="Z17" t="s">
        <v>87</v>
      </c>
      <c r="AB17" t="str">
        <f t="shared" si="9"/>
        <v>32</v>
      </c>
      <c r="AC17" t="str">
        <f t="shared" si="10"/>
        <v>322</v>
      </c>
      <c r="AE17" t="s">
        <v>970</v>
      </c>
      <c r="AF17" t="s">
        <v>971</v>
      </c>
      <c r="AG17" t="str">
        <f t="shared" si="11"/>
        <v>K578051</v>
      </c>
      <c r="AH17" t="s">
        <v>3923</v>
      </c>
    </row>
    <row r="18" spans="1:34">
      <c r="A18" s="296">
        <v>51</v>
      </c>
      <c r="B18" s="40" t="str">
        <f t="shared" si="1"/>
        <v>Pomoći EU</v>
      </c>
      <c r="C18" s="86">
        <v>3221</v>
      </c>
      <c r="D18" s="40" t="str">
        <f t="shared" si="2"/>
        <v>Uredski materijal i ostali materijalni rashodi</v>
      </c>
      <c r="E18" s="77" t="s">
        <v>689</v>
      </c>
      <c r="F18" s="40" t="str">
        <f t="shared" si="3"/>
        <v>NOVI PODPROJEKT</v>
      </c>
      <c r="G18" s="40" t="str">
        <f t="shared" si="4"/>
        <v>NOVI PODPROJEKT</v>
      </c>
      <c r="H18" s="76">
        <v>890</v>
      </c>
      <c r="I18" s="76"/>
      <c r="J18" s="76"/>
      <c r="K18" s="86"/>
      <c r="L18" s="85"/>
      <c r="M18" s="85"/>
      <c r="N18" s="86"/>
      <c r="O18" s="200"/>
      <c r="P18" s="44"/>
      <c r="Q18" t="str">
        <f>IF(C18="","",'OPĆI DIO'!$C$1)</f>
        <v>1837 SVEUČILIŠTE U ZAGREBU - GRAĐEVINSKI FAKULTET</v>
      </c>
      <c r="R18" t="str">
        <f t="shared" si="5"/>
        <v>322</v>
      </c>
      <c r="S18" t="str">
        <f t="shared" si="6"/>
        <v>32</v>
      </c>
      <c r="T18" t="str">
        <f t="shared" si="7"/>
        <v>OV</v>
      </c>
      <c r="U18" t="str">
        <f t="shared" si="8"/>
        <v>3</v>
      </c>
      <c r="V18">
        <v>575</v>
      </c>
      <c r="W18" t="s">
        <v>1011</v>
      </c>
      <c r="Y18">
        <v>3224</v>
      </c>
      <c r="Z18" t="s">
        <v>92</v>
      </c>
      <c r="AB18" t="str">
        <f t="shared" si="9"/>
        <v>32</v>
      </c>
      <c r="AC18" t="str">
        <f t="shared" si="10"/>
        <v>322</v>
      </c>
      <c r="AE18" t="s">
        <v>973</v>
      </c>
      <c r="AF18" t="s">
        <v>974</v>
      </c>
      <c r="AG18" t="str">
        <f t="shared" si="11"/>
        <v>K578051</v>
      </c>
      <c r="AH18" t="s">
        <v>3923</v>
      </c>
    </row>
    <row r="19" spans="1:34">
      <c r="A19" s="296">
        <v>51</v>
      </c>
      <c r="B19" s="40" t="str">
        <f t="shared" si="1"/>
        <v>Pomoći EU</v>
      </c>
      <c r="C19" s="86">
        <v>3237</v>
      </c>
      <c r="D19" s="40" t="str">
        <f t="shared" si="2"/>
        <v>Intelektualne i osobne usluge</v>
      </c>
      <c r="E19" s="77" t="s">
        <v>689</v>
      </c>
      <c r="F19" s="40" t="str">
        <f t="shared" si="3"/>
        <v>NOVI PODPROJEKT</v>
      </c>
      <c r="G19" s="40" t="str">
        <f t="shared" si="4"/>
        <v>NOVI PODPROJEKT</v>
      </c>
      <c r="H19" s="76">
        <v>4500</v>
      </c>
      <c r="I19" s="76"/>
      <c r="J19" s="76"/>
      <c r="K19" s="86"/>
      <c r="L19" s="85"/>
      <c r="M19" s="85"/>
      <c r="N19" s="86"/>
      <c r="O19" s="200"/>
      <c r="P19" s="44"/>
      <c r="Q19" t="str">
        <f>IF(C19="","",'OPĆI DIO'!$C$1)</f>
        <v>1837 SVEUČILIŠTE U ZAGREBU - GRAĐEVINSKI FAKULTET</v>
      </c>
      <c r="R19" t="str">
        <f t="shared" si="5"/>
        <v>323</v>
      </c>
      <c r="S19" t="str">
        <f t="shared" si="6"/>
        <v>32</v>
      </c>
      <c r="T19" t="str">
        <f t="shared" si="7"/>
        <v>OV</v>
      </c>
      <c r="U19" t="str">
        <f t="shared" si="8"/>
        <v>3</v>
      </c>
      <c r="V19">
        <v>576</v>
      </c>
      <c r="W19" s="117" t="s">
        <v>1260</v>
      </c>
      <c r="Y19">
        <v>3225</v>
      </c>
      <c r="Z19" t="s">
        <v>100</v>
      </c>
      <c r="AB19" t="str">
        <f t="shared" si="9"/>
        <v>32</v>
      </c>
      <c r="AC19" t="str">
        <f t="shared" si="10"/>
        <v>322</v>
      </c>
      <c r="AE19" t="s">
        <v>975</v>
      </c>
      <c r="AF19" t="s">
        <v>976</v>
      </c>
      <c r="AG19" t="str">
        <f t="shared" si="11"/>
        <v>K578051</v>
      </c>
      <c r="AH19" t="s">
        <v>3923</v>
      </c>
    </row>
    <row r="20" spans="1:34">
      <c r="A20" s="296">
        <v>51</v>
      </c>
      <c r="B20" s="40" t="str">
        <f t="shared" si="1"/>
        <v>Pomoći EU</v>
      </c>
      <c r="C20" s="86">
        <v>3111</v>
      </c>
      <c r="D20" s="40" t="str">
        <f t="shared" si="2"/>
        <v>Plaće za redovan rad</v>
      </c>
      <c r="E20" s="77" t="s">
        <v>689</v>
      </c>
      <c r="F20" s="40" t="str">
        <f t="shared" si="3"/>
        <v>NOVI PODPROJEKT</v>
      </c>
      <c r="G20" s="40" t="str">
        <f t="shared" si="4"/>
        <v>NOVI PODPROJEKT</v>
      </c>
      <c r="H20" s="76">
        <v>18288</v>
      </c>
      <c r="I20" s="76"/>
      <c r="J20" s="76"/>
      <c r="K20" s="86" t="s">
        <v>4828</v>
      </c>
      <c r="L20" s="85" t="s">
        <v>4829</v>
      </c>
      <c r="M20" s="85" t="s">
        <v>4830</v>
      </c>
      <c r="N20" t="s">
        <v>4861</v>
      </c>
      <c r="O20" s="200"/>
      <c r="P20" s="44"/>
      <c r="Q20" t="str">
        <f>IF(C20="","",'OPĆI DIO'!$C$1)</f>
        <v>1837 SVEUČILIŠTE U ZAGREBU - GRAĐEVINSKI FAKULTET</v>
      </c>
      <c r="R20" t="str">
        <f t="shared" si="5"/>
        <v>311</v>
      </c>
      <c r="S20" t="str">
        <f t="shared" si="6"/>
        <v>31</v>
      </c>
      <c r="T20" t="str">
        <f t="shared" si="7"/>
        <v>OV</v>
      </c>
      <c r="U20" t="str">
        <f t="shared" si="8"/>
        <v>3</v>
      </c>
      <c r="V20">
        <v>581</v>
      </c>
      <c r="W20" s="117" t="s">
        <v>1336</v>
      </c>
      <c r="Y20">
        <v>3226</v>
      </c>
      <c r="Z20" t="s">
        <v>174</v>
      </c>
      <c r="AB20" t="str">
        <f t="shared" si="9"/>
        <v>32</v>
      </c>
      <c r="AC20" t="str">
        <f t="shared" si="10"/>
        <v>322</v>
      </c>
      <c r="AE20" t="s">
        <v>4124</v>
      </c>
      <c r="AF20" t="s">
        <v>4125</v>
      </c>
      <c r="AG20" t="str">
        <f t="shared" si="11"/>
        <v>K676068</v>
      </c>
      <c r="AH20" t="s">
        <v>3923</v>
      </c>
    </row>
    <row r="21" spans="1:34">
      <c r="A21" s="296">
        <v>51</v>
      </c>
      <c r="B21" s="40" t="str">
        <f t="shared" si="1"/>
        <v>Pomoći EU</v>
      </c>
      <c r="C21" s="86">
        <v>3132</v>
      </c>
      <c r="D21" s="40" t="str">
        <f t="shared" si="2"/>
        <v>Doprinosi za obvezno zdravstveno osiguranje</v>
      </c>
      <c r="E21" s="77" t="s">
        <v>689</v>
      </c>
      <c r="F21" s="40" t="str">
        <f t="shared" si="3"/>
        <v>NOVI PODPROJEKT</v>
      </c>
      <c r="G21" s="40" t="str">
        <f t="shared" si="4"/>
        <v>NOVI PODPROJEKT</v>
      </c>
      <c r="H21" s="76">
        <v>3017</v>
      </c>
      <c r="I21" s="76"/>
      <c r="J21" s="76"/>
      <c r="K21" s="86"/>
      <c r="L21" s="85"/>
      <c r="M21" s="85"/>
      <c r="N21" s="86"/>
      <c r="O21" s="200"/>
      <c r="P21" s="44"/>
      <c r="Q21" t="str">
        <f>IF(C21="","",'OPĆI DIO'!$C$1)</f>
        <v>1837 SVEUČILIŠTE U ZAGREBU - GRAĐEVINSKI FAKULTET</v>
      </c>
      <c r="R21" t="str">
        <f t="shared" si="5"/>
        <v>313</v>
      </c>
      <c r="S21" t="str">
        <f t="shared" si="6"/>
        <v>31</v>
      </c>
      <c r="T21" t="str">
        <f t="shared" si="7"/>
        <v>OV</v>
      </c>
      <c r="U21" t="str">
        <f t="shared" si="8"/>
        <v>3</v>
      </c>
      <c r="V21">
        <v>61</v>
      </c>
      <c r="W21" t="s">
        <v>114</v>
      </c>
      <c r="Y21">
        <v>3227</v>
      </c>
      <c r="Z21" t="s">
        <v>117</v>
      </c>
      <c r="AB21" t="str">
        <f t="shared" si="9"/>
        <v>32</v>
      </c>
      <c r="AC21" t="str">
        <f t="shared" si="10"/>
        <v>322</v>
      </c>
      <c r="AE21" t="s">
        <v>4126</v>
      </c>
      <c r="AF21" t="s">
        <v>4127</v>
      </c>
      <c r="AG21" t="str">
        <f t="shared" si="11"/>
        <v>K676068</v>
      </c>
      <c r="AH21" t="s">
        <v>3923</v>
      </c>
    </row>
    <row r="22" spans="1:34">
      <c r="A22" s="296">
        <v>51</v>
      </c>
      <c r="B22" s="40" t="str">
        <f t="shared" si="1"/>
        <v>Pomoći EU</v>
      </c>
      <c r="C22" s="86">
        <v>3211</v>
      </c>
      <c r="D22" s="40" t="str">
        <f t="shared" si="2"/>
        <v>Službena putovanja</v>
      </c>
      <c r="E22" s="77" t="s">
        <v>689</v>
      </c>
      <c r="F22" s="40" t="str">
        <f t="shared" si="3"/>
        <v>NOVI PODPROJEKT</v>
      </c>
      <c r="G22" s="40" t="str">
        <f t="shared" si="4"/>
        <v>NOVI PODPROJEKT</v>
      </c>
      <c r="H22" s="76">
        <v>3000</v>
      </c>
      <c r="I22" s="76"/>
      <c r="J22" s="76"/>
      <c r="K22" s="86"/>
      <c r="L22" s="85"/>
      <c r="M22" s="85"/>
      <c r="N22" s="86"/>
      <c r="O22" s="200"/>
      <c r="P22" s="44"/>
      <c r="Q22" t="str">
        <f>IF(C22="","",'OPĆI DIO'!$C$1)</f>
        <v>1837 SVEUČILIŠTE U ZAGREBU - GRAĐEVINSKI FAKULTET</v>
      </c>
      <c r="R22" t="str">
        <f t="shared" si="5"/>
        <v>321</v>
      </c>
      <c r="S22" t="str">
        <f t="shared" si="6"/>
        <v>32</v>
      </c>
      <c r="T22" t="str">
        <f t="shared" si="7"/>
        <v>OV</v>
      </c>
      <c r="U22" t="str">
        <f t="shared" si="8"/>
        <v>3</v>
      </c>
      <c r="V22">
        <v>71</v>
      </c>
      <c r="W22" t="s">
        <v>172</v>
      </c>
      <c r="Y22">
        <v>3231</v>
      </c>
      <c r="Z22" t="s">
        <v>101</v>
      </c>
      <c r="AB22" t="str">
        <f t="shared" si="9"/>
        <v>32</v>
      </c>
      <c r="AC22" t="str">
        <f t="shared" si="10"/>
        <v>323</v>
      </c>
      <c r="AE22" t="s">
        <v>4128</v>
      </c>
      <c r="AF22" t="s">
        <v>4129</v>
      </c>
      <c r="AG22" t="str">
        <f t="shared" si="11"/>
        <v>K676068</v>
      </c>
      <c r="AH22" t="s">
        <v>3923</v>
      </c>
    </row>
    <row r="23" spans="1:34">
      <c r="A23" s="296">
        <v>51</v>
      </c>
      <c r="B23" s="40" t="str">
        <f t="shared" si="1"/>
        <v>Pomoći EU</v>
      </c>
      <c r="C23" s="86">
        <v>3221</v>
      </c>
      <c r="D23" s="40" t="str">
        <f t="shared" si="2"/>
        <v>Uredski materijal i ostali materijalni rashodi</v>
      </c>
      <c r="E23" s="77" t="s">
        <v>689</v>
      </c>
      <c r="F23" s="40" t="str">
        <f t="shared" si="3"/>
        <v>NOVI PODPROJEKT</v>
      </c>
      <c r="G23" s="40" t="str">
        <f t="shared" si="4"/>
        <v>NOVI PODPROJEKT</v>
      </c>
      <c r="H23" s="76">
        <v>3500</v>
      </c>
      <c r="I23" s="76"/>
      <c r="J23" s="76"/>
      <c r="K23" s="86"/>
      <c r="L23" s="85"/>
      <c r="M23" s="85"/>
      <c r="N23" s="86"/>
      <c r="O23" s="200"/>
      <c r="P23" s="44"/>
      <c r="Q23" t="str">
        <f>IF(C23="","",'OPĆI DIO'!$C$1)</f>
        <v>1837 SVEUČILIŠTE U ZAGREBU - GRAĐEVINSKI FAKULTET</v>
      </c>
      <c r="R23" t="str">
        <f t="shared" si="5"/>
        <v>322</v>
      </c>
      <c r="S23" t="str">
        <f t="shared" si="6"/>
        <v>32</v>
      </c>
      <c r="T23" t="str">
        <f t="shared" si="7"/>
        <v>OV</v>
      </c>
      <c r="U23" t="str">
        <f t="shared" si="8"/>
        <v>3</v>
      </c>
      <c r="V23">
        <v>81</v>
      </c>
      <c r="W23" t="s">
        <v>55</v>
      </c>
      <c r="Y23">
        <v>3232</v>
      </c>
      <c r="Z23" t="s">
        <v>88</v>
      </c>
      <c r="AB23" t="str">
        <f t="shared" si="9"/>
        <v>32</v>
      </c>
      <c r="AC23" t="str">
        <f t="shared" si="10"/>
        <v>323</v>
      </c>
      <c r="AE23" t="s">
        <v>4130</v>
      </c>
      <c r="AF23" t="s">
        <v>4131</v>
      </c>
      <c r="AG23" t="str">
        <f t="shared" si="11"/>
        <v>K733067</v>
      </c>
      <c r="AH23" t="s">
        <v>3941</v>
      </c>
    </row>
    <row r="24" spans="1:34">
      <c r="A24" s="296">
        <v>51</v>
      </c>
      <c r="B24" s="40" t="str">
        <f t="shared" si="1"/>
        <v>Pomoći EU</v>
      </c>
      <c r="C24" s="86">
        <v>3237</v>
      </c>
      <c r="D24" s="40" t="str">
        <f t="shared" si="2"/>
        <v>Intelektualne i osobne usluge</v>
      </c>
      <c r="E24" s="77" t="s">
        <v>689</v>
      </c>
      <c r="F24" s="40" t="str">
        <f t="shared" si="3"/>
        <v>NOVI PODPROJEKT</v>
      </c>
      <c r="G24" s="40" t="str">
        <f t="shared" si="4"/>
        <v>NOVI PODPROJEKT</v>
      </c>
      <c r="H24" s="76">
        <v>3750</v>
      </c>
      <c r="I24" s="76"/>
      <c r="J24" s="76"/>
      <c r="K24" s="86"/>
      <c r="L24" s="85"/>
      <c r="M24" s="85"/>
      <c r="N24" s="86"/>
      <c r="O24" s="200"/>
      <c r="P24" s="44"/>
      <c r="Q24" t="str">
        <f>IF(C24="","",'OPĆI DIO'!$C$1)</f>
        <v>1837 SVEUČILIŠTE U ZAGREBU - GRAĐEVINSKI FAKULTET</v>
      </c>
      <c r="R24" t="str">
        <f t="shared" si="5"/>
        <v>323</v>
      </c>
      <c r="S24" t="str">
        <f t="shared" si="6"/>
        <v>32</v>
      </c>
      <c r="T24" t="str">
        <f t="shared" si="7"/>
        <v>OV</v>
      </c>
      <c r="U24" t="str">
        <f t="shared" si="8"/>
        <v>3</v>
      </c>
      <c r="V24" s="119">
        <v>83</v>
      </c>
      <c r="W24" s="119" t="s">
        <v>1000</v>
      </c>
      <c r="Y24">
        <v>3233</v>
      </c>
      <c r="Z24" t="s">
        <v>76</v>
      </c>
      <c r="AB24" t="str">
        <f t="shared" si="9"/>
        <v>32</v>
      </c>
      <c r="AC24" t="str">
        <f t="shared" si="10"/>
        <v>323</v>
      </c>
      <c r="AE24" t="s">
        <v>4132</v>
      </c>
      <c r="AF24" t="s">
        <v>4133</v>
      </c>
      <c r="AG24" t="str">
        <f t="shared" si="11"/>
        <v>K733067</v>
      </c>
      <c r="AH24" t="s">
        <v>3941</v>
      </c>
    </row>
    <row r="25" spans="1:34">
      <c r="A25" s="296">
        <v>51</v>
      </c>
      <c r="B25" s="40" t="str">
        <f t="shared" si="1"/>
        <v>Pomoći EU</v>
      </c>
      <c r="C25" s="86">
        <v>3111</v>
      </c>
      <c r="D25" s="40" t="str">
        <f t="shared" si="2"/>
        <v>Plaće za redovan rad</v>
      </c>
      <c r="E25" s="77" t="s">
        <v>689</v>
      </c>
      <c r="F25" s="40" t="str">
        <f t="shared" si="3"/>
        <v>NOVI PODPROJEKT</v>
      </c>
      <c r="G25" s="40" t="str">
        <f t="shared" si="4"/>
        <v>NOVI PODPROJEKT</v>
      </c>
      <c r="H25" s="76">
        <v>55405</v>
      </c>
      <c r="I25" s="76">
        <v>55405</v>
      </c>
      <c r="J25" s="76">
        <v>55405</v>
      </c>
      <c r="K25" s="86" t="s">
        <v>4831</v>
      </c>
      <c r="L25" s="85" t="s">
        <v>4832</v>
      </c>
      <c r="M25" s="85" t="s">
        <v>4833</v>
      </c>
      <c r="N25" t="s">
        <v>4861</v>
      </c>
      <c r="O25" s="200"/>
      <c r="P25" s="44"/>
      <c r="Q25" t="str">
        <f>IF(C25="","",'OPĆI DIO'!$C$1)</f>
        <v>1837 SVEUČILIŠTE U ZAGREBU - GRAĐEVINSKI FAKULTET</v>
      </c>
      <c r="R25" t="str">
        <f t="shared" si="5"/>
        <v>311</v>
      </c>
      <c r="S25" t="str">
        <f t="shared" si="6"/>
        <v>31</v>
      </c>
      <c r="T25" t="str">
        <f t="shared" si="7"/>
        <v>OV</v>
      </c>
      <c r="U25" t="str">
        <f t="shared" si="8"/>
        <v>3</v>
      </c>
      <c r="Y25">
        <v>3234</v>
      </c>
      <c r="Z25" t="s">
        <v>89</v>
      </c>
      <c r="AB25" t="str">
        <f t="shared" si="9"/>
        <v>32</v>
      </c>
      <c r="AC25" t="str">
        <f t="shared" si="10"/>
        <v>323</v>
      </c>
      <c r="AE25" t="s">
        <v>4134</v>
      </c>
      <c r="AF25" t="s">
        <v>4135</v>
      </c>
      <c r="AG25" t="str">
        <f t="shared" si="11"/>
        <v>K733067</v>
      </c>
      <c r="AH25" t="s">
        <v>3941</v>
      </c>
    </row>
    <row r="26" spans="1:34">
      <c r="A26" s="296">
        <v>51</v>
      </c>
      <c r="B26" s="40" t="str">
        <f t="shared" si="1"/>
        <v>Pomoći EU</v>
      </c>
      <c r="C26" s="86">
        <v>3132</v>
      </c>
      <c r="D26" s="40" t="str">
        <f t="shared" si="2"/>
        <v>Doprinosi za obvezno zdravstveno osiguranje</v>
      </c>
      <c r="E26" s="77" t="s">
        <v>689</v>
      </c>
      <c r="F26" s="40" t="str">
        <f t="shared" si="3"/>
        <v>NOVI PODPROJEKT</v>
      </c>
      <c r="G26" s="40" t="str">
        <f t="shared" si="4"/>
        <v>NOVI PODPROJEKT</v>
      </c>
      <c r="H26" s="76">
        <v>9870</v>
      </c>
      <c r="I26" s="76">
        <v>9870</v>
      </c>
      <c r="J26" s="76">
        <v>9870</v>
      </c>
      <c r="K26" s="86"/>
      <c r="L26" s="85"/>
      <c r="M26" s="85"/>
      <c r="N26" s="86"/>
      <c r="O26" s="200"/>
      <c r="P26" s="44"/>
      <c r="Q26" t="str">
        <f>IF(C26="","",'OPĆI DIO'!$C$1)</f>
        <v>1837 SVEUČILIŠTE U ZAGREBU - GRAĐEVINSKI FAKULTET</v>
      </c>
      <c r="R26" t="str">
        <f t="shared" si="5"/>
        <v>313</v>
      </c>
      <c r="S26" t="str">
        <f t="shared" si="6"/>
        <v>31</v>
      </c>
      <c r="T26" t="str">
        <f t="shared" si="7"/>
        <v>OV</v>
      </c>
      <c r="U26" t="str">
        <f t="shared" si="8"/>
        <v>3</v>
      </c>
      <c r="Y26">
        <v>3235</v>
      </c>
      <c r="Z26" t="s">
        <v>109</v>
      </c>
      <c r="AB26" t="str">
        <f t="shared" si="9"/>
        <v>32</v>
      </c>
      <c r="AC26" t="str">
        <f t="shared" si="10"/>
        <v>323</v>
      </c>
      <c r="AE26" t="s">
        <v>4136</v>
      </c>
      <c r="AF26" t="s">
        <v>4137</v>
      </c>
      <c r="AG26" t="str">
        <f t="shared" si="11"/>
        <v>K733067</v>
      </c>
      <c r="AH26" t="s">
        <v>3941</v>
      </c>
    </row>
    <row r="27" spans="1:34">
      <c r="A27" s="296">
        <v>51</v>
      </c>
      <c r="B27" s="40" t="str">
        <f t="shared" si="1"/>
        <v>Pomoći EU</v>
      </c>
      <c r="C27" s="86">
        <v>3211</v>
      </c>
      <c r="D27" s="40" t="str">
        <f t="shared" si="2"/>
        <v>Službena putovanja</v>
      </c>
      <c r="E27" s="77" t="s">
        <v>689</v>
      </c>
      <c r="F27" s="40" t="str">
        <f t="shared" si="3"/>
        <v>NOVI PODPROJEKT</v>
      </c>
      <c r="G27" s="40" t="str">
        <f t="shared" si="4"/>
        <v>NOVI PODPROJEKT</v>
      </c>
      <c r="H27" s="76">
        <v>4130</v>
      </c>
      <c r="I27" s="76">
        <v>5200</v>
      </c>
      <c r="J27" s="76">
        <v>4100</v>
      </c>
      <c r="K27" s="86"/>
      <c r="L27" s="85"/>
      <c r="M27" s="85"/>
      <c r="N27" s="86"/>
      <c r="O27" s="200"/>
      <c r="P27" s="44"/>
      <c r="Q27" t="str">
        <f>IF(C27="","",'OPĆI DIO'!$C$1)</f>
        <v>1837 SVEUČILIŠTE U ZAGREBU - GRAĐEVINSKI FAKULTET</v>
      </c>
      <c r="R27" t="str">
        <f t="shared" si="5"/>
        <v>321</v>
      </c>
      <c r="S27" t="str">
        <f t="shared" si="6"/>
        <v>32</v>
      </c>
      <c r="T27" t="str">
        <f t="shared" si="7"/>
        <v>OV</v>
      </c>
      <c r="U27" t="str">
        <f t="shared" si="8"/>
        <v>3</v>
      </c>
      <c r="Y27">
        <v>3236</v>
      </c>
      <c r="Z27" t="s">
        <v>52</v>
      </c>
      <c r="AB27" t="str">
        <f t="shared" si="9"/>
        <v>32</v>
      </c>
      <c r="AC27" t="str">
        <f t="shared" si="10"/>
        <v>323</v>
      </c>
      <c r="AE27" t="s">
        <v>954</v>
      </c>
      <c r="AF27" t="s">
        <v>745</v>
      </c>
      <c r="AG27" t="str">
        <f t="shared" si="11"/>
        <v>K818050</v>
      </c>
      <c r="AH27" t="s">
        <v>3941</v>
      </c>
    </row>
    <row r="28" spans="1:34">
      <c r="A28" s="296">
        <v>51</v>
      </c>
      <c r="B28" s="40" t="str">
        <f t="shared" si="1"/>
        <v>Pomoći EU</v>
      </c>
      <c r="C28" s="86">
        <v>3221</v>
      </c>
      <c r="D28" s="40" t="str">
        <f t="shared" si="2"/>
        <v>Uredski materijal i ostali materijalni rashodi</v>
      </c>
      <c r="E28" s="77" t="s">
        <v>689</v>
      </c>
      <c r="F28" s="40" t="str">
        <f t="shared" si="3"/>
        <v>NOVI PODPROJEKT</v>
      </c>
      <c r="G28" s="40" t="str">
        <f t="shared" si="4"/>
        <v>NOVI PODPROJEKT</v>
      </c>
      <c r="H28" s="76">
        <v>790</v>
      </c>
      <c r="I28" s="76">
        <v>845</v>
      </c>
      <c r="J28" s="76">
        <v>930</v>
      </c>
      <c r="K28" s="86"/>
      <c r="L28" s="85"/>
      <c r="M28" s="85"/>
      <c r="N28" s="86"/>
      <c r="O28" s="200"/>
      <c r="P28" s="44"/>
      <c r="Q28" t="str">
        <f>IF(C28="","",'OPĆI DIO'!$C$1)</f>
        <v>1837 SVEUČILIŠTE U ZAGREBU - GRAĐEVINSKI FAKULTET</v>
      </c>
      <c r="R28" t="str">
        <f t="shared" si="5"/>
        <v>322</v>
      </c>
      <c r="S28" t="str">
        <f t="shared" si="6"/>
        <v>32</v>
      </c>
      <c r="T28" t="str">
        <f t="shared" si="7"/>
        <v>OV</v>
      </c>
      <c r="U28" t="str">
        <f t="shared" si="8"/>
        <v>3</v>
      </c>
      <c r="Y28">
        <v>3237</v>
      </c>
      <c r="Z28" t="s">
        <v>65</v>
      </c>
      <c r="AB28" t="str">
        <f t="shared" si="9"/>
        <v>32</v>
      </c>
      <c r="AC28" t="str">
        <f t="shared" si="10"/>
        <v>323</v>
      </c>
      <c r="AE28" t="s">
        <v>955</v>
      </c>
      <c r="AF28" t="s">
        <v>956</v>
      </c>
      <c r="AG28" t="str">
        <f t="shared" si="11"/>
        <v>K818050</v>
      </c>
      <c r="AH28" t="s">
        <v>3941</v>
      </c>
    </row>
    <row r="29" spans="1:34">
      <c r="A29" s="296">
        <v>51</v>
      </c>
      <c r="B29" s="40" t="str">
        <f t="shared" si="1"/>
        <v>Pomoći EU</v>
      </c>
      <c r="C29" s="86">
        <v>3237</v>
      </c>
      <c r="D29" s="40" t="str">
        <f t="shared" si="2"/>
        <v>Intelektualne i osobne usluge</v>
      </c>
      <c r="E29" s="77" t="s">
        <v>689</v>
      </c>
      <c r="F29" s="40" t="str">
        <f t="shared" si="3"/>
        <v>NOVI PODPROJEKT</v>
      </c>
      <c r="G29" s="40" t="str">
        <f t="shared" si="4"/>
        <v>NOVI PODPROJEKT</v>
      </c>
      <c r="H29" s="76">
        <v>8600</v>
      </c>
      <c r="I29" s="76">
        <v>3200</v>
      </c>
      <c r="J29" s="76">
        <v>2500</v>
      </c>
      <c r="K29" s="86"/>
      <c r="L29" s="85"/>
      <c r="M29" s="85"/>
      <c r="N29" s="86"/>
      <c r="O29" s="200"/>
      <c r="P29" s="44"/>
      <c r="Q29" t="str">
        <f>IF(C29="","",'OPĆI DIO'!$C$1)</f>
        <v>1837 SVEUČILIŠTE U ZAGREBU - GRAĐEVINSKI FAKULTET</v>
      </c>
      <c r="R29" t="str">
        <f t="shared" si="5"/>
        <v>323</v>
      </c>
      <c r="S29" t="str">
        <f t="shared" si="6"/>
        <v>32</v>
      </c>
      <c r="T29" t="str">
        <f t="shared" si="7"/>
        <v>OV</v>
      </c>
      <c r="U29" t="str">
        <f t="shared" si="8"/>
        <v>3</v>
      </c>
      <c r="Y29">
        <v>3238</v>
      </c>
      <c r="Z29" t="s">
        <v>102</v>
      </c>
      <c r="AB29" t="str">
        <f t="shared" si="9"/>
        <v>32</v>
      </c>
      <c r="AC29" t="str">
        <f t="shared" si="10"/>
        <v>323</v>
      </c>
      <c r="AE29" t="s">
        <v>957</v>
      </c>
      <c r="AF29" t="s">
        <v>958</v>
      </c>
      <c r="AG29" t="str">
        <f t="shared" si="11"/>
        <v>K818050</v>
      </c>
      <c r="AH29" t="s">
        <v>3941</v>
      </c>
    </row>
    <row r="30" spans="1:34">
      <c r="A30" s="296">
        <v>51</v>
      </c>
      <c r="B30" s="40" t="str">
        <f t="shared" si="1"/>
        <v>Pomoći EU</v>
      </c>
      <c r="C30" s="86">
        <v>3111</v>
      </c>
      <c r="D30" s="40" t="str">
        <f t="shared" si="2"/>
        <v>Plaće za redovan rad</v>
      </c>
      <c r="E30" s="77" t="s">
        <v>689</v>
      </c>
      <c r="F30" s="40" t="str">
        <f t="shared" si="3"/>
        <v>NOVI PODPROJEKT</v>
      </c>
      <c r="G30" s="40" t="str">
        <f t="shared" si="4"/>
        <v>NOVI PODPROJEKT</v>
      </c>
      <c r="H30" s="76">
        <v>55995</v>
      </c>
      <c r="I30" s="76">
        <v>55995</v>
      </c>
      <c r="J30" s="76">
        <v>37330</v>
      </c>
      <c r="K30" s="86" t="s">
        <v>4834</v>
      </c>
      <c r="L30" s="85" t="s">
        <v>4835</v>
      </c>
      <c r="M30" s="85" t="s">
        <v>4836</v>
      </c>
      <c r="N30" t="s">
        <v>4861</v>
      </c>
      <c r="O30" s="200"/>
      <c r="P30" s="44"/>
      <c r="Q30" t="str">
        <f>IF(C30="","",'OPĆI DIO'!$C$1)</f>
        <v>1837 SVEUČILIŠTE U ZAGREBU - GRAĐEVINSKI FAKULTET</v>
      </c>
      <c r="R30" t="str">
        <f t="shared" si="5"/>
        <v>311</v>
      </c>
      <c r="S30" t="str">
        <f t="shared" si="6"/>
        <v>31</v>
      </c>
      <c r="T30" t="str">
        <f t="shared" si="7"/>
        <v>OV</v>
      </c>
      <c r="U30" t="str">
        <f t="shared" si="8"/>
        <v>3</v>
      </c>
      <c r="Y30">
        <v>3239</v>
      </c>
      <c r="Z30" t="s">
        <v>82</v>
      </c>
      <c r="AB30" t="str">
        <f t="shared" si="9"/>
        <v>32</v>
      </c>
      <c r="AC30" t="str">
        <f t="shared" si="10"/>
        <v>323</v>
      </c>
      <c r="AE30" t="s">
        <v>961</v>
      </c>
      <c r="AF30" t="s">
        <v>962</v>
      </c>
      <c r="AG30" t="str">
        <f t="shared" si="11"/>
        <v>K818050</v>
      </c>
      <c r="AH30" t="s">
        <v>3941</v>
      </c>
    </row>
    <row r="31" spans="1:34">
      <c r="A31" s="296">
        <v>51</v>
      </c>
      <c r="B31" s="40" t="str">
        <f t="shared" si="1"/>
        <v>Pomoći EU</v>
      </c>
      <c r="C31" s="86">
        <v>3132</v>
      </c>
      <c r="D31" s="40" t="str">
        <f t="shared" si="2"/>
        <v>Doprinosi za obvezno zdravstveno osiguranje</v>
      </c>
      <c r="E31" s="77" t="s">
        <v>689</v>
      </c>
      <c r="F31" s="40" t="str">
        <f t="shared" si="3"/>
        <v>NOVI PODPROJEKT</v>
      </c>
      <c r="G31" s="40" t="str">
        <f t="shared" si="4"/>
        <v>NOVI PODPROJEKT</v>
      </c>
      <c r="H31" s="76">
        <v>9882</v>
      </c>
      <c r="I31" s="76">
        <v>9882</v>
      </c>
      <c r="J31" s="76">
        <v>6588</v>
      </c>
      <c r="K31" s="86"/>
      <c r="L31" s="85"/>
      <c r="M31" s="85"/>
      <c r="N31" s="86"/>
      <c r="O31" s="200"/>
      <c r="P31" s="44"/>
      <c r="Q31" t="str">
        <f>IF(C31="","",'OPĆI DIO'!$C$1)</f>
        <v>1837 SVEUČILIŠTE U ZAGREBU - GRAĐEVINSKI FAKULTET</v>
      </c>
      <c r="R31" t="str">
        <f t="shared" si="5"/>
        <v>313</v>
      </c>
      <c r="S31" t="str">
        <f t="shared" si="6"/>
        <v>31</v>
      </c>
      <c r="T31" t="str">
        <f t="shared" si="7"/>
        <v>OV</v>
      </c>
      <c r="U31" t="str">
        <f t="shared" si="8"/>
        <v>3</v>
      </c>
      <c r="Y31">
        <v>3241</v>
      </c>
      <c r="Z31" t="s">
        <v>79</v>
      </c>
      <c r="AB31" t="str">
        <f t="shared" si="9"/>
        <v>32</v>
      </c>
      <c r="AC31" t="str">
        <f t="shared" si="10"/>
        <v>324</v>
      </c>
      <c r="AE31" t="s">
        <v>1036</v>
      </c>
      <c r="AF31" t="s">
        <v>980</v>
      </c>
      <c r="AG31" t="str">
        <f t="shared" si="11"/>
        <v>K818050</v>
      </c>
      <c r="AH31" t="s">
        <v>3941</v>
      </c>
    </row>
    <row r="32" spans="1:34">
      <c r="A32" s="296">
        <v>51</v>
      </c>
      <c r="B32" s="40" t="str">
        <f t="shared" si="1"/>
        <v>Pomoći EU</v>
      </c>
      <c r="C32" s="86">
        <v>3211</v>
      </c>
      <c r="D32" s="40" t="str">
        <f t="shared" si="2"/>
        <v>Službena putovanja</v>
      </c>
      <c r="E32" s="77" t="s">
        <v>689</v>
      </c>
      <c r="F32" s="40" t="str">
        <f t="shared" si="3"/>
        <v>NOVI PODPROJEKT</v>
      </c>
      <c r="G32" s="40" t="str">
        <f t="shared" si="4"/>
        <v>NOVI PODPROJEKT</v>
      </c>
      <c r="H32" s="76">
        <v>9080</v>
      </c>
      <c r="I32" s="76">
        <v>14480</v>
      </c>
      <c r="J32" s="76">
        <v>14480</v>
      </c>
      <c r="K32" s="86"/>
      <c r="L32" s="85"/>
      <c r="M32" s="85"/>
      <c r="N32" s="86"/>
      <c r="O32" s="200"/>
      <c r="P32" s="44"/>
      <c r="Q32" t="str">
        <f>IF(C32="","",'OPĆI DIO'!$C$1)</f>
        <v>1837 SVEUČILIŠTE U ZAGREBU - GRAĐEVINSKI FAKULTET</v>
      </c>
      <c r="R32" t="str">
        <f t="shared" si="5"/>
        <v>321</v>
      </c>
      <c r="S32" t="str">
        <f t="shared" si="6"/>
        <v>32</v>
      </c>
      <c r="T32" t="str">
        <f t="shared" si="7"/>
        <v>OV</v>
      </c>
      <c r="U32" t="str">
        <f t="shared" si="8"/>
        <v>3</v>
      </c>
      <c r="Y32">
        <v>3291</v>
      </c>
      <c r="Z32" t="s">
        <v>80</v>
      </c>
      <c r="AB32" t="str">
        <f t="shared" si="9"/>
        <v>32</v>
      </c>
      <c r="AC32" t="str">
        <f t="shared" si="10"/>
        <v>329</v>
      </c>
      <c r="AE32" t="s">
        <v>1563</v>
      </c>
      <c r="AF32" t="s">
        <v>1564</v>
      </c>
      <c r="AG32" t="str">
        <f t="shared" si="11"/>
        <v>K818050</v>
      </c>
      <c r="AH32" t="s">
        <v>3941</v>
      </c>
    </row>
    <row r="33" spans="1:34">
      <c r="A33" s="296">
        <v>51</v>
      </c>
      <c r="B33" s="40" t="str">
        <f t="shared" si="1"/>
        <v>Pomoći EU</v>
      </c>
      <c r="C33" s="86">
        <v>3221</v>
      </c>
      <c r="D33" s="40" t="str">
        <f t="shared" si="2"/>
        <v>Uredski materijal i ostali materijalni rashodi</v>
      </c>
      <c r="E33" s="77" t="s">
        <v>689</v>
      </c>
      <c r="F33" s="40" t="str">
        <f t="shared" si="3"/>
        <v>NOVI PODPROJEKT</v>
      </c>
      <c r="G33" s="40" t="str">
        <f t="shared" si="4"/>
        <v>NOVI PODPROJEKT</v>
      </c>
      <c r="H33" s="76">
        <v>140</v>
      </c>
      <c r="I33" s="76">
        <v>3000</v>
      </c>
      <c r="J33" s="76">
        <v>2100</v>
      </c>
      <c r="K33" s="86"/>
      <c r="L33" s="85"/>
      <c r="M33" s="85"/>
      <c r="N33" s="86"/>
      <c r="O33" s="200"/>
      <c r="P33" s="44"/>
      <c r="Q33" t="str">
        <f>IF(C33="","",'OPĆI DIO'!$C$1)</f>
        <v>1837 SVEUČILIŠTE U ZAGREBU - GRAĐEVINSKI FAKULTET</v>
      </c>
      <c r="R33" t="str">
        <f t="shared" si="5"/>
        <v>322</v>
      </c>
      <c r="S33" t="str">
        <f t="shared" si="6"/>
        <v>32</v>
      </c>
      <c r="T33" t="str">
        <f t="shared" si="7"/>
        <v>OV</v>
      </c>
      <c r="U33" t="str">
        <f t="shared" si="8"/>
        <v>3</v>
      </c>
      <c r="Y33">
        <v>3292</v>
      </c>
      <c r="Z33" t="s">
        <v>73</v>
      </c>
      <c r="AB33" t="str">
        <f t="shared" si="9"/>
        <v>32</v>
      </c>
      <c r="AC33" t="str">
        <f t="shared" si="10"/>
        <v>329</v>
      </c>
      <c r="AE33" t="s">
        <v>690</v>
      </c>
      <c r="AF33" t="s">
        <v>691</v>
      </c>
      <c r="AG33" t="str">
        <f t="shared" si="11"/>
        <v>A679071</v>
      </c>
      <c r="AH33" t="s">
        <v>3929</v>
      </c>
    </row>
    <row r="34" spans="1:34">
      <c r="A34" s="296">
        <v>51</v>
      </c>
      <c r="B34" s="40" t="str">
        <f t="shared" si="1"/>
        <v>Pomoći EU</v>
      </c>
      <c r="C34" s="86">
        <v>3237</v>
      </c>
      <c r="D34" s="40" t="str">
        <f t="shared" si="2"/>
        <v>Intelektualne i osobne usluge</v>
      </c>
      <c r="E34" s="77" t="s">
        <v>689</v>
      </c>
      <c r="F34" s="40" t="str">
        <f t="shared" si="3"/>
        <v>NOVI PODPROJEKT</v>
      </c>
      <c r="G34" s="40" t="str">
        <f t="shared" si="4"/>
        <v>NOVI PODPROJEKT</v>
      </c>
      <c r="H34" s="76">
        <v>29500</v>
      </c>
      <c r="I34" s="76">
        <v>40500</v>
      </c>
      <c r="J34" s="76">
        <v>40000</v>
      </c>
      <c r="K34" s="86"/>
      <c r="L34" s="85"/>
      <c r="M34" s="85"/>
      <c r="N34" s="86"/>
      <c r="O34" s="200"/>
      <c r="P34" s="44"/>
      <c r="Q34" t="str">
        <f>IF(C34="","",'OPĆI DIO'!$C$1)</f>
        <v>1837 SVEUČILIŠTE U ZAGREBU - GRAĐEVINSKI FAKULTET</v>
      </c>
      <c r="R34" t="str">
        <f t="shared" si="5"/>
        <v>323</v>
      </c>
      <c r="S34" t="str">
        <f t="shared" si="6"/>
        <v>32</v>
      </c>
      <c r="T34" t="str">
        <f t="shared" si="7"/>
        <v>OV</v>
      </c>
      <c r="U34" t="str">
        <f t="shared" si="8"/>
        <v>3</v>
      </c>
      <c r="Y34">
        <v>3293</v>
      </c>
      <c r="Z34" t="s">
        <v>83</v>
      </c>
      <c r="AB34" t="str">
        <f t="shared" si="9"/>
        <v>32</v>
      </c>
      <c r="AC34" t="str">
        <f t="shared" si="10"/>
        <v>329</v>
      </c>
      <c r="AE34" t="s">
        <v>1037</v>
      </c>
      <c r="AF34" t="s">
        <v>1038</v>
      </c>
      <c r="AG34" t="str">
        <f t="shared" si="11"/>
        <v>A679071</v>
      </c>
      <c r="AH34" t="s">
        <v>3929</v>
      </c>
    </row>
    <row r="35" spans="1:34">
      <c r="A35" s="296">
        <v>51</v>
      </c>
      <c r="B35" s="40" t="str">
        <f t="shared" si="1"/>
        <v>Pomoći EU</v>
      </c>
      <c r="C35" s="86">
        <v>3111</v>
      </c>
      <c r="D35" s="40" t="str">
        <f t="shared" si="2"/>
        <v>Plaće za redovan rad</v>
      </c>
      <c r="E35" s="77" t="s">
        <v>689</v>
      </c>
      <c r="F35" s="40" t="str">
        <f t="shared" si="3"/>
        <v>NOVI PODPROJEKT</v>
      </c>
      <c r="G35" s="40" t="str">
        <f t="shared" si="4"/>
        <v>NOVI PODPROJEKT</v>
      </c>
      <c r="H35" s="76">
        <v>55606</v>
      </c>
      <c r="I35" s="76">
        <v>66728</v>
      </c>
      <c r="J35" s="76">
        <v>11500</v>
      </c>
      <c r="K35" s="86" t="s">
        <v>4837</v>
      </c>
      <c r="L35" s="85" t="s">
        <v>4838</v>
      </c>
      <c r="M35" s="85" t="s">
        <v>4839</v>
      </c>
      <c r="N35" t="s">
        <v>4861</v>
      </c>
      <c r="O35" s="200"/>
      <c r="P35" s="44"/>
      <c r="Q35" t="str">
        <f>IF(C35="","",'OPĆI DIO'!$C$1)</f>
        <v>1837 SVEUČILIŠTE U ZAGREBU - GRAĐEVINSKI FAKULTET</v>
      </c>
      <c r="R35" t="str">
        <f t="shared" si="5"/>
        <v>311</v>
      </c>
      <c r="S35" t="str">
        <f t="shared" si="6"/>
        <v>31</v>
      </c>
      <c r="T35" t="str">
        <f t="shared" si="7"/>
        <v>OV</v>
      </c>
      <c r="U35" t="str">
        <f t="shared" si="8"/>
        <v>3</v>
      </c>
      <c r="Y35">
        <v>3293</v>
      </c>
      <c r="Z35" t="s">
        <v>130</v>
      </c>
      <c r="AB35" t="str">
        <f t="shared" si="9"/>
        <v>32</v>
      </c>
      <c r="AC35" t="str">
        <f t="shared" si="10"/>
        <v>329</v>
      </c>
      <c r="AE35" t="s">
        <v>1039</v>
      </c>
      <c r="AF35" t="s">
        <v>1040</v>
      </c>
      <c r="AG35" t="str">
        <f t="shared" si="11"/>
        <v>A679071</v>
      </c>
      <c r="AH35" t="s">
        <v>3929</v>
      </c>
    </row>
    <row r="36" spans="1:34">
      <c r="A36" s="296">
        <v>51</v>
      </c>
      <c r="B36" s="40" t="str">
        <f t="shared" si="1"/>
        <v>Pomoći EU</v>
      </c>
      <c r="C36" s="86">
        <v>3132</v>
      </c>
      <c r="D36" s="40" t="str">
        <f t="shared" si="2"/>
        <v>Doprinosi za obvezno zdravstveno osiguranje</v>
      </c>
      <c r="E36" s="77" t="s">
        <v>689</v>
      </c>
      <c r="F36" s="40" t="str">
        <f t="shared" si="3"/>
        <v>NOVI PODPROJEKT</v>
      </c>
      <c r="G36" s="40" t="str">
        <f t="shared" si="4"/>
        <v>NOVI PODPROJEKT</v>
      </c>
      <c r="H36" s="76">
        <v>12206</v>
      </c>
      <c r="I36" s="76">
        <v>14648</v>
      </c>
      <c r="J36" s="76">
        <v>2070</v>
      </c>
      <c r="K36" s="86"/>
      <c r="L36" s="85"/>
      <c r="M36" s="85"/>
      <c r="N36" s="86"/>
      <c r="O36" s="200"/>
      <c r="P36" s="44"/>
      <c r="Q36" t="str">
        <f>IF(C36="","",'OPĆI DIO'!$C$1)</f>
        <v>1837 SVEUČILIŠTE U ZAGREBU - GRAĐEVINSKI FAKULTET</v>
      </c>
      <c r="R36" t="str">
        <f t="shared" si="5"/>
        <v>313</v>
      </c>
      <c r="S36" t="str">
        <f t="shared" si="6"/>
        <v>31</v>
      </c>
      <c r="T36" t="str">
        <f t="shared" si="7"/>
        <v>OV</v>
      </c>
      <c r="U36" t="str">
        <f t="shared" si="8"/>
        <v>3</v>
      </c>
      <c r="Y36">
        <v>3294</v>
      </c>
      <c r="Z36" t="s">
        <v>84</v>
      </c>
      <c r="AB36" t="str">
        <f t="shared" si="9"/>
        <v>32</v>
      </c>
      <c r="AC36" t="str">
        <f t="shared" si="10"/>
        <v>329</v>
      </c>
      <c r="AE36" t="s">
        <v>1565</v>
      </c>
      <c r="AF36" t="s">
        <v>1566</v>
      </c>
      <c r="AG36" t="str">
        <f t="shared" si="11"/>
        <v>A679071</v>
      </c>
      <c r="AH36" t="s">
        <v>3929</v>
      </c>
    </row>
    <row r="37" spans="1:34">
      <c r="A37" s="296">
        <v>51</v>
      </c>
      <c r="B37" s="40" t="str">
        <f t="shared" si="1"/>
        <v>Pomoći EU</v>
      </c>
      <c r="C37" s="86">
        <v>3211</v>
      </c>
      <c r="D37" s="40" t="str">
        <f t="shared" si="2"/>
        <v>Službena putovanja</v>
      </c>
      <c r="E37" s="77" t="s">
        <v>689</v>
      </c>
      <c r="F37" s="40" t="str">
        <f t="shared" si="3"/>
        <v>NOVI PODPROJEKT</v>
      </c>
      <c r="G37" s="40" t="str">
        <f t="shared" si="4"/>
        <v>NOVI PODPROJEKT</v>
      </c>
      <c r="H37" s="76">
        <v>1100</v>
      </c>
      <c r="I37" s="76">
        <v>1300</v>
      </c>
      <c r="J37" s="76">
        <v>1230</v>
      </c>
      <c r="K37" s="86"/>
      <c r="L37" s="85"/>
      <c r="M37" s="85"/>
      <c r="N37" s="86"/>
      <c r="O37" s="200"/>
      <c r="P37" s="44"/>
      <c r="Q37" t="str">
        <f>IF(C37="","",'OPĆI DIO'!$C$1)</f>
        <v>1837 SVEUČILIŠTE U ZAGREBU - GRAĐEVINSKI FAKULTET</v>
      </c>
      <c r="R37" t="str">
        <f t="shared" si="5"/>
        <v>321</v>
      </c>
      <c r="S37" t="str">
        <f t="shared" si="6"/>
        <v>32</v>
      </c>
      <c r="T37" t="str">
        <f t="shared" si="7"/>
        <v>OV</v>
      </c>
      <c r="U37" t="str">
        <f t="shared" si="8"/>
        <v>3</v>
      </c>
      <c r="Y37">
        <v>3295</v>
      </c>
      <c r="Z37" t="s">
        <v>53</v>
      </c>
      <c r="AB37" t="str">
        <f t="shared" si="9"/>
        <v>32</v>
      </c>
      <c r="AC37" t="str">
        <f t="shared" si="10"/>
        <v>329</v>
      </c>
      <c r="AE37" t="s">
        <v>1567</v>
      </c>
      <c r="AF37" t="s">
        <v>1568</v>
      </c>
      <c r="AG37" t="str">
        <f t="shared" si="11"/>
        <v>A679071</v>
      </c>
      <c r="AH37" t="s">
        <v>3929</v>
      </c>
    </row>
    <row r="38" spans="1:34">
      <c r="A38" s="296">
        <v>51</v>
      </c>
      <c r="B38" s="40" t="str">
        <f t="shared" si="1"/>
        <v>Pomoći EU</v>
      </c>
      <c r="C38" s="86">
        <v>3221</v>
      </c>
      <c r="D38" s="40" t="str">
        <f t="shared" si="2"/>
        <v>Uredski materijal i ostali materijalni rashodi</v>
      </c>
      <c r="E38" s="77" t="s">
        <v>689</v>
      </c>
      <c r="F38" s="40" t="str">
        <f t="shared" si="3"/>
        <v>NOVI PODPROJEKT</v>
      </c>
      <c r="G38" s="40" t="str">
        <f t="shared" si="4"/>
        <v>NOVI PODPROJEKT</v>
      </c>
      <c r="H38" s="76">
        <v>1220</v>
      </c>
      <c r="I38" s="76">
        <v>1570</v>
      </c>
      <c r="J38" s="76">
        <v>5200</v>
      </c>
      <c r="K38" s="86"/>
      <c r="L38" s="85"/>
      <c r="M38" s="85"/>
      <c r="N38" s="86"/>
      <c r="O38" s="200"/>
      <c r="P38" s="44"/>
      <c r="Q38" t="str">
        <f>IF(C38="","",'OPĆI DIO'!$C$1)</f>
        <v>1837 SVEUČILIŠTE U ZAGREBU - GRAĐEVINSKI FAKULTET</v>
      </c>
      <c r="R38" t="str">
        <f t="shared" si="5"/>
        <v>322</v>
      </c>
      <c r="S38" t="str">
        <f t="shared" si="6"/>
        <v>32</v>
      </c>
      <c r="T38" t="str">
        <f t="shared" si="7"/>
        <v>OV</v>
      </c>
      <c r="U38" t="str">
        <f t="shared" si="8"/>
        <v>3</v>
      </c>
      <c r="Y38">
        <v>3296</v>
      </c>
      <c r="Z38" t="s">
        <v>147</v>
      </c>
      <c r="AB38" t="str">
        <f t="shared" si="9"/>
        <v>32</v>
      </c>
      <c r="AC38" t="str">
        <f t="shared" si="10"/>
        <v>329</v>
      </c>
      <c r="AE38" t="s">
        <v>1569</v>
      </c>
      <c r="AF38" t="s">
        <v>1570</v>
      </c>
      <c r="AG38" t="str">
        <f t="shared" si="11"/>
        <v>A679071</v>
      </c>
      <c r="AH38" t="s">
        <v>3929</v>
      </c>
    </row>
    <row r="39" spans="1:34">
      <c r="A39" s="296">
        <v>51</v>
      </c>
      <c r="B39" s="40" t="str">
        <f t="shared" si="1"/>
        <v>Pomoći EU</v>
      </c>
      <c r="C39" s="86">
        <v>3237</v>
      </c>
      <c r="D39" s="40" t="str">
        <f t="shared" si="2"/>
        <v>Intelektualne i osobne usluge</v>
      </c>
      <c r="E39" s="77" t="s">
        <v>689</v>
      </c>
      <c r="F39" s="40" t="str">
        <f t="shared" si="3"/>
        <v>NOVI PODPROJEKT</v>
      </c>
      <c r="G39" s="40" t="str">
        <f t="shared" si="4"/>
        <v>NOVI PODPROJEKT</v>
      </c>
      <c r="H39" s="76">
        <v>4200</v>
      </c>
      <c r="I39" s="76">
        <v>19000</v>
      </c>
      <c r="J39" s="76"/>
      <c r="K39" s="86"/>
      <c r="L39" s="85"/>
      <c r="M39" s="85"/>
      <c r="N39" s="86"/>
      <c r="O39" s="200"/>
      <c r="P39" s="44"/>
      <c r="Q39" t="str">
        <f>IF(C39="","",'OPĆI DIO'!$C$1)</f>
        <v>1837 SVEUČILIŠTE U ZAGREBU - GRAĐEVINSKI FAKULTET</v>
      </c>
      <c r="R39" t="str">
        <f t="shared" si="5"/>
        <v>323</v>
      </c>
      <c r="S39" t="str">
        <f t="shared" si="6"/>
        <v>32</v>
      </c>
      <c r="T39" t="str">
        <f t="shared" si="7"/>
        <v>OV</v>
      </c>
      <c r="U39" t="str">
        <f t="shared" si="8"/>
        <v>3</v>
      </c>
      <c r="Y39">
        <v>3299</v>
      </c>
      <c r="Z39" t="s">
        <v>56</v>
      </c>
      <c r="AB39" t="str">
        <f t="shared" si="9"/>
        <v>32</v>
      </c>
      <c r="AC39" t="str">
        <f t="shared" si="10"/>
        <v>329</v>
      </c>
      <c r="AE39" t="s">
        <v>1571</v>
      </c>
      <c r="AF39" t="s">
        <v>1572</v>
      </c>
      <c r="AG39" t="str">
        <f t="shared" si="11"/>
        <v>A679071</v>
      </c>
      <c r="AH39" t="s">
        <v>3929</v>
      </c>
    </row>
    <row r="40" spans="1:34">
      <c r="A40" s="296">
        <v>51</v>
      </c>
      <c r="B40" s="40" t="str">
        <f t="shared" si="1"/>
        <v>Pomoći EU</v>
      </c>
      <c r="C40" s="86">
        <v>3211</v>
      </c>
      <c r="D40" s="40" t="str">
        <f t="shared" si="2"/>
        <v>Službena putovanja</v>
      </c>
      <c r="E40" s="77" t="s">
        <v>689</v>
      </c>
      <c r="F40" s="40" t="str">
        <f t="shared" si="3"/>
        <v>NOVI PODPROJEKT</v>
      </c>
      <c r="G40" s="40" t="str">
        <f t="shared" si="4"/>
        <v>NOVI PODPROJEKT</v>
      </c>
      <c r="H40" s="76">
        <v>1800</v>
      </c>
      <c r="I40" s="76"/>
      <c r="J40" s="76"/>
      <c r="K40" s="86" t="s">
        <v>4840</v>
      </c>
      <c r="L40" s="85" t="s">
        <v>4841</v>
      </c>
      <c r="M40" s="85" t="s">
        <v>4842</v>
      </c>
      <c r="N40" s="86" t="s">
        <v>4862</v>
      </c>
      <c r="O40" s="200"/>
      <c r="P40" s="44"/>
      <c r="Q40" t="str">
        <f>IF(C40="","",'OPĆI DIO'!$C$1)</f>
        <v>1837 SVEUČILIŠTE U ZAGREBU - GRAĐEVINSKI FAKULTET</v>
      </c>
      <c r="R40" t="str">
        <f t="shared" si="5"/>
        <v>321</v>
      </c>
      <c r="S40" t="str">
        <f t="shared" si="6"/>
        <v>32</v>
      </c>
      <c r="T40" t="str">
        <f t="shared" si="7"/>
        <v>OV</v>
      </c>
      <c r="U40" t="str">
        <f t="shared" si="8"/>
        <v>3</v>
      </c>
      <c r="Y40">
        <v>3411</v>
      </c>
      <c r="Z40" t="s">
        <v>185</v>
      </c>
      <c r="AB40" t="str">
        <f t="shared" si="9"/>
        <v>34</v>
      </c>
      <c r="AC40" t="str">
        <f t="shared" si="10"/>
        <v>341</v>
      </c>
      <c r="AE40" t="s">
        <v>1573</v>
      </c>
      <c r="AF40" t="s">
        <v>1574</v>
      </c>
      <c r="AG40" t="str">
        <f t="shared" si="11"/>
        <v>A679071</v>
      </c>
      <c r="AH40" t="s">
        <v>3929</v>
      </c>
    </row>
    <row r="41" spans="1:34">
      <c r="A41" s="296">
        <v>51</v>
      </c>
      <c r="B41" s="40" t="str">
        <f t="shared" si="1"/>
        <v>Pomoći EU</v>
      </c>
      <c r="C41" s="86">
        <v>3221</v>
      </c>
      <c r="D41" s="40" t="str">
        <f t="shared" si="2"/>
        <v>Uredski materijal i ostali materijalni rashodi</v>
      </c>
      <c r="E41" s="77" t="s">
        <v>689</v>
      </c>
      <c r="F41" s="40" t="str">
        <f t="shared" si="3"/>
        <v>NOVI PODPROJEKT</v>
      </c>
      <c r="G41" s="40" t="str">
        <f t="shared" si="4"/>
        <v>NOVI PODPROJEKT</v>
      </c>
      <c r="H41" s="76">
        <v>43421</v>
      </c>
      <c r="I41" s="76"/>
      <c r="J41" s="76"/>
      <c r="K41" s="86"/>
      <c r="L41" s="85"/>
      <c r="M41" s="85"/>
      <c r="N41" s="86"/>
      <c r="O41" s="200"/>
      <c r="P41" s="44"/>
      <c r="Q41" t="str">
        <f>IF(C41="","",'OPĆI DIO'!$C$1)</f>
        <v>1837 SVEUČILIŠTE U ZAGREBU - GRAĐEVINSKI FAKULTET</v>
      </c>
      <c r="R41" t="str">
        <f t="shared" si="5"/>
        <v>322</v>
      </c>
      <c r="S41" t="str">
        <f t="shared" si="6"/>
        <v>32</v>
      </c>
      <c r="T41" t="str">
        <f t="shared" si="7"/>
        <v>OV</v>
      </c>
      <c r="U41" t="str">
        <f t="shared" si="8"/>
        <v>3</v>
      </c>
      <c r="Y41">
        <v>3422</v>
      </c>
      <c r="Z41" t="s">
        <v>148</v>
      </c>
      <c r="AB41" t="str">
        <f t="shared" si="9"/>
        <v>34</v>
      </c>
      <c r="AC41" t="str">
        <f t="shared" si="10"/>
        <v>342</v>
      </c>
      <c r="AE41" t="s">
        <v>1575</v>
      </c>
      <c r="AF41" t="s">
        <v>1576</v>
      </c>
      <c r="AG41" t="str">
        <f t="shared" si="11"/>
        <v>A679071</v>
      </c>
      <c r="AH41" t="s">
        <v>3929</v>
      </c>
    </row>
    <row r="42" spans="1:34">
      <c r="A42" s="296">
        <v>51</v>
      </c>
      <c r="B42" s="40" t="str">
        <f t="shared" si="1"/>
        <v>Pomoći EU</v>
      </c>
      <c r="C42" s="86">
        <v>3213</v>
      </c>
      <c r="D42" s="40" t="str">
        <f t="shared" si="2"/>
        <v>Stručno usavršavanje zaposlenika</v>
      </c>
      <c r="E42" s="77" t="s">
        <v>689</v>
      </c>
      <c r="F42" s="40" t="str">
        <f t="shared" si="3"/>
        <v>NOVI PODPROJEKT</v>
      </c>
      <c r="G42" s="40" t="str">
        <f t="shared" si="4"/>
        <v>NOVI PODPROJEKT</v>
      </c>
      <c r="H42" s="76">
        <v>23400</v>
      </c>
      <c r="I42" s="76"/>
      <c r="J42" s="76"/>
      <c r="K42" s="86"/>
      <c r="L42" s="85"/>
      <c r="M42" s="85"/>
      <c r="N42" s="86"/>
      <c r="O42" s="200"/>
      <c r="P42" s="44"/>
      <c r="Q42" t="str">
        <f>IF(C42="","",'OPĆI DIO'!$C$1)</f>
        <v>1837 SVEUČILIŠTE U ZAGREBU - GRAĐEVINSKI FAKULTET</v>
      </c>
      <c r="R42" t="str">
        <f t="shared" si="5"/>
        <v>321</v>
      </c>
      <c r="S42" t="str">
        <f t="shared" si="6"/>
        <v>32</v>
      </c>
      <c r="T42" t="str">
        <f t="shared" si="7"/>
        <v>OV</v>
      </c>
      <c r="U42" t="str">
        <f t="shared" si="8"/>
        <v>3</v>
      </c>
      <c r="Y42">
        <v>3423</v>
      </c>
      <c r="Z42" t="s">
        <v>148</v>
      </c>
      <c r="AB42" t="str">
        <f t="shared" si="9"/>
        <v>34</v>
      </c>
      <c r="AC42" t="str">
        <f t="shared" si="10"/>
        <v>342</v>
      </c>
      <c r="AE42" t="s">
        <v>1577</v>
      </c>
      <c r="AF42" t="s">
        <v>1578</v>
      </c>
      <c r="AG42" t="str">
        <f t="shared" si="11"/>
        <v>A679071</v>
      </c>
      <c r="AH42" t="s">
        <v>3929</v>
      </c>
    </row>
    <row r="43" spans="1:34">
      <c r="A43" s="296">
        <v>51</v>
      </c>
      <c r="B43" s="40" t="str">
        <f t="shared" si="1"/>
        <v>Pomoći EU</v>
      </c>
      <c r="C43" s="86">
        <v>3111</v>
      </c>
      <c r="D43" s="40" t="str">
        <f t="shared" si="2"/>
        <v>Plaće za redovan rad</v>
      </c>
      <c r="E43" s="77" t="s">
        <v>1131</v>
      </c>
      <c r="F43" s="40" t="str">
        <f t="shared" si="3"/>
        <v>HORIZON 2020 FIT-TO-Nzeb</v>
      </c>
      <c r="G43" s="40" t="str">
        <f t="shared" si="4"/>
        <v>0942</v>
      </c>
      <c r="H43" s="76">
        <v>7158</v>
      </c>
      <c r="I43" s="76"/>
      <c r="J43" s="76"/>
      <c r="K43" s="86"/>
      <c r="L43" s="85"/>
      <c r="M43" s="85"/>
      <c r="N43" s="86"/>
      <c r="O43" s="200"/>
      <c r="P43" s="44"/>
      <c r="Q43" t="str">
        <f>IF(C43="","",'OPĆI DIO'!$C$1)</f>
        <v>1837 SVEUČILIŠTE U ZAGREBU - GRAĐEVINSKI FAKULTET</v>
      </c>
      <c r="R43" t="str">
        <f t="shared" si="5"/>
        <v>311</v>
      </c>
      <c r="S43" t="str">
        <f t="shared" si="6"/>
        <v>31</v>
      </c>
      <c r="T43" t="str">
        <f t="shared" si="7"/>
        <v>94</v>
      </c>
      <c r="U43" t="str">
        <f t="shared" si="8"/>
        <v>3</v>
      </c>
      <c r="Y43">
        <v>3427</v>
      </c>
      <c r="Z43" t="s">
        <v>187</v>
      </c>
      <c r="AB43" t="str">
        <f t="shared" si="9"/>
        <v>34</v>
      </c>
      <c r="AC43" t="str">
        <f t="shared" si="10"/>
        <v>342</v>
      </c>
      <c r="AE43" t="s">
        <v>1579</v>
      </c>
      <c r="AF43" t="s">
        <v>1580</v>
      </c>
      <c r="AG43" t="str">
        <f t="shared" si="11"/>
        <v>A679071</v>
      </c>
      <c r="AH43" t="s">
        <v>3929</v>
      </c>
    </row>
    <row r="44" spans="1:34">
      <c r="A44" s="296">
        <v>51</v>
      </c>
      <c r="B44" s="40" t="str">
        <f t="shared" si="1"/>
        <v>Pomoći EU</v>
      </c>
      <c r="C44" s="86">
        <v>3132</v>
      </c>
      <c r="D44" s="40" t="str">
        <f t="shared" si="2"/>
        <v>Doprinosi za obvezno zdravstveno osiguranje</v>
      </c>
      <c r="E44" s="77" t="s">
        <v>1131</v>
      </c>
      <c r="F44" s="40" t="str">
        <f t="shared" si="3"/>
        <v>HORIZON 2020 FIT-TO-Nzeb</v>
      </c>
      <c r="G44" s="40" t="str">
        <f t="shared" si="4"/>
        <v>0942</v>
      </c>
      <c r="H44" s="76">
        <v>1263</v>
      </c>
      <c r="I44" s="76"/>
      <c r="J44" s="76"/>
      <c r="K44" s="86"/>
      <c r="L44" s="85"/>
      <c r="M44" s="85"/>
      <c r="N44" s="86"/>
      <c r="O44" s="200"/>
      <c r="P44" s="44"/>
      <c r="Q44" t="str">
        <f>IF(C44="","",'OPĆI DIO'!$C$1)</f>
        <v>1837 SVEUČILIŠTE U ZAGREBU - GRAĐEVINSKI FAKULTET</v>
      </c>
      <c r="R44" t="str">
        <f t="shared" si="5"/>
        <v>313</v>
      </c>
      <c r="S44" t="str">
        <f t="shared" si="6"/>
        <v>31</v>
      </c>
      <c r="T44" t="str">
        <f t="shared" si="7"/>
        <v>94</v>
      </c>
      <c r="U44" t="str">
        <f t="shared" si="8"/>
        <v>3</v>
      </c>
      <c r="Y44">
        <v>3431</v>
      </c>
      <c r="Z44" t="s">
        <v>81</v>
      </c>
      <c r="AB44" t="str">
        <f t="shared" si="9"/>
        <v>34</v>
      </c>
      <c r="AC44" t="str">
        <f t="shared" si="10"/>
        <v>343</v>
      </c>
      <c r="AE44" t="s">
        <v>1581</v>
      </c>
      <c r="AF44" t="s">
        <v>1582</v>
      </c>
      <c r="AG44" t="str">
        <f t="shared" si="11"/>
        <v>A679071</v>
      </c>
      <c r="AH44" t="s">
        <v>3929</v>
      </c>
    </row>
    <row r="45" spans="1:34">
      <c r="A45" s="296">
        <v>51</v>
      </c>
      <c r="B45" s="40" t="str">
        <f t="shared" si="1"/>
        <v>Pomoći EU</v>
      </c>
      <c r="C45" s="86">
        <v>3111</v>
      </c>
      <c r="D45" s="40" t="str">
        <f t="shared" si="2"/>
        <v>Plaće za redovan rad</v>
      </c>
      <c r="E45" s="77" t="s">
        <v>689</v>
      </c>
      <c r="F45" s="40" t="str">
        <f t="shared" si="3"/>
        <v>NOVI PODPROJEKT</v>
      </c>
      <c r="G45" s="40" t="str">
        <f t="shared" si="4"/>
        <v>NOVI PODPROJEKT</v>
      </c>
      <c r="H45" s="76">
        <v>16150</v>
      </c>
      <c r="I45" s="76">
        <v>16150</v>
      </c>
      <c r="J45" s="76">
        <v>2972</v>
      </c>
      <c r="K45" s="86" t="s">
        <v>4844</v>
      </c>
      <c r="L45" s="85" t="s">
        <v>4845</v>
      </c>
      <c r="M45" s="85" t="s">
        <v>4846</v>
      </c>
      <c r="N45" t="s">
        <v>4861</v>
      </c>
      <c r="O45" s="200"/>
      <c r="P45" s="44"/>
      <c r="Q45" t="str">
        <f>IF(C45="","",'OPĆI DIO'!$C$1)</f>
        <v>1837 SVEUČILIŠTE U ZAGREBU - GRAĐEVINSKI FAKULTET</v>
      </c>
      <c r="R45" t="str">
        <f t="shared" si="5"/>
        <v>311</v>
      </c>
      <c r="S45" t="str">
        <f t="shared" si="6"/>
        <v>31</v>
      </c>
      <c r="T45" t="str">
        <f t="shared" si="7"/>
        <v>OV</v>
      </c>
      <c r="U45" t="str">
        <f t="shared" si="8"/>
        <v>3</v>
      </c>
      <c r="Y45">
        <v>3432</v>
      </c>
      <c r="Z45" t="s">
        <v>97</v>
      </c>
      <c r="AB45" t="str">
        <f t="shared" si="9"/>
        <v>34</v>
      </c>
      <c r="AC45" t="str">
        <f t="shared" si="10"/>
        <v>343</v>
      </c>
      <c r="AE45" t="s">
        <v>2020</v>
      </c>
      <c r="AF45" t="s">
        <v>2021</v>
      </c>
      <c r="AG45" t="str">
        <f t="shared" si="11"/>
        <v>A679071</v>
      </c>
      <c r="AH45" t="s">
        <v>3929</v>
      </c>
    </row>
    <row r="46" spans="1:34">
      <c r="A46" s="296">
        <v>51</v>
      </c>
      <c r="B46" s="40" t="str">
        <f t="shared" si="1"/>
        <v>Pomoći EU</v>
      </c>
      <c r="C46" s="86">
        <v>3132</v>
      </c>
      <c r="D46" s="40" t="str">
        <f t="shared" si="2"/>
        <v>Doprinosi za obvezno zdravstveno osiguranje</v>
      </c>
      <c r="E46" s="77" t="s">
        <v>689</v>
      </c>
      <c r="F46" s="40" t="str">
        <f t="shared" si="3"/>
        <v>NOVI PODPROJEKT</v>
      </c>
      <c r="G46" s="40" t="str">
        <f t="shared" si="4"/>
        <v>NOVI PODPROJEKT</v>
      </c>
      <c r="H46" s="76">
        <v>2850</v>
      </c>
      <c r="I46" s="76">
        <v>2850</v>
      </c>
      <c r="J46" s="76">
        <v>525</v>
      </c>
      <c r="K46" s="86"/>
      <c r="L46" s="85"/>
      <c r="M46" s="85"/>
      <c r="N46" s="86"/>
      <c r="O46" s="200"/>
      <c r="P46" s="44"/>
      <c r="Q46" t="str">
        <f>IF(C46="","",'OPĆI DIO'!$C$1)</f>
        <v>1837 SVEUČILIŠTE U ZAGREBU - GRAĐEVINSKI FAKULTET</v>
      </c>
      <c r="R46" t="str">
        <f t="shared" si="5"/>
        <v>313</v>
      </c>
      <c r="S46" t="str">
        <f t="shared" si="6"/>
        <v>31</v>
      </c>
      <c r="T46" t="str">
        <f t="shared" si="7"/>
        <v>OV</v>
      </c>
      <c r="U46" t="str">
        <f t="shared" si="8"/>
        <v>3</v>
      </c>
      <c r="Y46">
        <v>3433</v>
      </c>
      <c r="Z46" t="s">
        <v>135</v>
      </c>
      <c r="AB46" t="str">
        <f t="shared" si="9"/>
        <v>34</v>
      </c>
      <c r="AC46" t="str">
        <f t="shared" si="10"/>
        <v>343</v>
      </c>
      <c r="AE46" t="s">
        <v>2022</v>
      </c>
      <c r="AF46" t="s">
        <v>2023</v>
      </c>
      <c r="AG46" t="str">
        <f t="shared" si="11"/>
        <v>A679071</v>
      </c>
      <c r="AH46" t="s">
        <v>3929</v>
      </c>
    </row>
    <row r="47" spans="1:34">
      <c r="A47" s="296">
        <v>51</v>
      </c>
      <c r="B47" s="40" t="str">
        <f t="shared" si="1"/>
        <v>Pomoći EU</v>
      </c>
      <c r="C47" s="86">
        <v>3211</v>
      </c>
      <c r="D47" s="40" t="str">
        <f t="shared" si="2"/>
        <v>Službena putovanja</v>
      </c>
      <c r="E47" s="77" t="s">
        <v>689</v>
      </c>
      <c r="F47" s="40" t="str">
        <f t="shared" si="3"/>
        <v>NOVI PODPROJEKT</v>
      </c>
      <c r="G47" s="40" t="str">
        <f t="shared" si="4"/>
        <v>NOVI PODPROJEKT</v>
      </c>
      <c r="H47" s="76">
        <v>2000</v>
      </c>
      <c r="I47" s="76">
        <v>2000</v>
      </c>
      <c r="J47" s="76"/>
      <c r="K47" s="86"/>
      <c r="L47" s="85"/>
      <c r="M47" s="85"/>
      <c r="N47" s="86"/>
      <c r="O47" s="200"/>
      <c r="P47" s="44"/>
      <c r="Q47" t="str">
        <f>IF(C47="","",'OPĆI DIO'!$C$1)</f>
        <v>1837 SVEUČILIŠTE U ZAGREBU - GRAĐEVINSKI FAKULTET</v>
      </c>
      <c r="R47" t="str">
        <f t="shared" si="5"/>
        <v>321</v>
      </c>
      <c r="S47" t="str">
        <f t="shared" si="6"/>
        <v>32</v>
      </c>
      <c r="T47" t="str">
        <f t="shared" si="7"/>
        <v>OV</v>
      </c>
      <c r="U47" t="str">
        <f t="shared" si="8"/>
        <v>3</v>
      </c>
      <c r="Y47">
        <v>3434</v>
      </c>
      <c r="Z47" t="s">
        <v>66</v>
      </c>
      <c r="AB47" t="str">
        <f t="shared" si="9"/>
        <v>34</v>
      </c>
      <c r="AC47" t="str">
        <f t="shared" si="10"/>
        <v>343</v>
      </c>
      <c r="AE47" t="s">
        <v>2024</v>
      </c>
      <c r="AF47" t="s">
        <v>2025</v>
      </c>
      <c r="AG47" t="str">
        <f t="shared" si="11"/>
        <v>A679071</v>
      </c>
      <c r="AH47" t="s">
        <v>3929</v>
      </c>
    </row>
    <row r="48" spans="1:34">
      <c r="A48" s="296">
        <v>51</v>
      </c>
      <c r="B48" s="40" t="str">
        <f t="shared" si="1"/>
        <v>Pomoći EU</v>
      </c>
      <c r="C48" s="86">
        <v>3237</v>
      </c>
      <c r="D48" s="40" t="str">
        <f t="shared" si="2"/>
        <v>Intelektualne i osobne usluge</v>
      </c>
      <c r="E48" s="77" t="s">
        <v>689</v>
      </c>
      <c r="F48" s="40" t="str">
        <f t="shared" si="3"/>
        <v>NOVI PODPROJEKT</v>
      </c>
      <c r="G48" s="40" t="str">
        <f t="shared" si="4"/>
        <v>NOVI PODPROJEKT</v>
      </c>
      <c r="H48" s="76">
        <v>10000</v>
      </c>
      <c r="I48" s="76"/>
      <c r="J48" s="76"/>
      <c r="K48" s="86"/>
      <c r="L48" s="85"/>
      <c r="M48" s="85"/>
      <c r="N48" s="86"/>
      <c r="O48" s="200"/>
      <c r="P48" s="44"/>
      <c r="Q48" t="str">
        <f>IF(C48="","",'OPĆI DIO'!$C$1)</f>
        <v>1837 SVEUČILIŠTE U ZAGREBU - GRAĐEVINSKI FAKULTET</v>
      </c>
      <c r="R48" t="str">
        <f t="shared" si="5"/>
        <v>323</v>
      </c>
      <c r="S48" t="str">
        <f t="shared" si="6"/>
        <v>32</v>
      </c>
      <c r="T48" t="str">
        <f t="shared" si="7"/>
        <v>OV</v>
      </c>
      <c r="U48" t="str">
        <f t="shared" si="8"/>
        <v>3</v>
      </c>
      <c r="Y48">
        <v>3511</v>
      </c>
      <c r="Z48" t="s">
        <v>178</v>
      </c>
      <c r="AB48" t="str">
        <f t="shared" si="9"/>
        <v>35</v>
      </c>
      <c r="AC48" t="str">
        <f t="shared" si="10"/>
        <v>351</v>
      </c>
      <c r="AE48" t="s">
        <v>2026</v>
      </c>
      <c r="AF48" t="s">
        <v>2027</v>
      </c>
      <c r="AG48" t="str">
        <f t="shared" si="11"/>
        <v>A679071</v>
      </c>
      <c r="AH48" t="s">
        <v>3929</v>
      </c>
    </row>
    <row r="49" spans="1:34">
      <c r="A49" s="296">
        <v>51</v>
      </c>
      <c r="B49" s="40" t="str">
        <f t="shared" si="1"/>
        <v>Pomoći EU</v>
      </c>
      <c r="C49" s="86">
        <v>3111</v>
      </c>
      <c r="D49" s="40" t="str">
        <f t="shared" si="2"/>
        <v>Plaće za redovan rad</v>
      </c>
      <c r="E49" s="77" t="s">
        <v>1908</v>
      </c>
      <c r="F49" s="40" t="str">
        <f t="shared" si="3"/>
        <v>NZEB ROADSHOW-H2020</v>
      </c>
      <c r="G49" s="40" t="str">
        <f t="shared" si="4"/>
        <v>0942</v>
      </c>
      <c r="H49" s="76">
        <v>8500</v>
      </c>
      <c r="I49" s="76">
        <v>8500</v>
      </c>
      <c r="J49" s="76"/>
      <c r="K49" s="86"/>
      <c r="L49" s="85"/>
      <c r="M49" s="85"/>
      <c r="N49" s="86"/>
      <c r="O49" s="200"/>
      <c r="P49" s="44"/>
      <c r="Q49" t="str">
        <f>IF(C49="","",'OPĆI DIO'!$C$1)</f>
        <v>1837 SVEUČILIŠTE U ZAGREBU - GRAĐEVINSKI FAKULTET</v>
      </c>
      <c r="R49" t="str">
        <f t="shared" si="5"/>
        <v>311</v>
      </c>
      <c r="S49" t="str">
        <f t="shared" si="6"/>
        <v>31</v>
      </c>
      <c r="T49" t="str">
        <f t="shared" si="7"/>
        <v>94</v>
      </c>
      <c r="U49" t="str">
        <f t="shared" si="8"/>
        <v>3</v>
      </c>
      <c r="Y49">
        <v>3512</v>
      </c>
      <c r="Z49" t="s">
        <v>180</v>
      </c>
      <c r="AB49" t="str">
        <f t="shared" si="9"/>
        <v>35</v>
      </c>
      <c r="AC49" t="str">
        <f t="shared" si="10"/>
        <v>351</v>
      </c>
      <c r="AE49" t="s">
        <v>4138</v>
      </c>
      <c r="AF49" t="s">
        <v>4139</v>
      </c>
      <c r="AG49" t="str">
        <f t="shared" si="11"/>
        <v>A679071</v>
      </c>
      <c r="AH49" t="s">
        <v>3929</v>
      </c>
    </row>
    <row r="50" spans="1:34">
      <c r="A50" s="296">
        <v>51</v>
      </c>
      <c r="B50" s="40" t="str">
        <f t="shared" si="1"/>
        <v>Pomoći EU</v>
      </c>
      <c r="C50" s="86">
        <v>3132</v>
      </c>
      <c r="D50" s="40" t="str">
        <f t="shared" si="2"/>
        <v>Doprinosi za obvezno zdravstveno osiguranje</v>
      </c>
      <c r="E50" s="77" t="s">
        <v>1908</v>
      </c>
      <c r="F50" s="40" t="str">
        <f t="shared" si="3"/>
        <v>NZEB ROADSHOW-H2020</v>
      </c>
      <c r="G50" s="40" t="str">
        <f t="shared" si="4"/>
        <v>0942</v>
      </c>
      <c r="H50" s="76">
        <v>1500</v>
      </c>
      <c r="I50" s="76">
        <v>1500</v>
      </c>
      <c r="J50" s="76"/>
      <c r="K50" s="86"/>
      <c r="L50" s="85"/>
      <c r="M50" s="85"/>
      <c r="N50" s="86"/>
      <c r="O50" s="200"/>
      <c r="P50" s="44"/>
      <c r="Q50" t="str">
        <f>IF(C50="","",'OPĆI DIO'!$C$1)</f>
        <v>1837 SVEUČILIŠTE U ZAGREBU - GRAĐEVINSKI FAKULTET</v>
      </c>
      <c r="R50" t="str">
        <f t="shared" si="5"/>
        <v>313</v>
      </c>
      <c r="S50" t="str">
        <f t="shared" si="6"/>
        <v>31</v>
      </c>
      <c r="T50" t="str">
        <f t="shared" si="7"/>
        <v>94</v>
      </c>
      <c r="U50" t="str">
        <f t="shared" si="8"/>
        <v>3</v>
      </c>
      <c r="Y50">
        <v>3522</v>
      </c>
      <c r="Z50" t="s">
        <v>230</v>
      </c>
      <c r="AB50" t="str">
        <f t="shared" si="9"/>
        <v>35</v>
      </c>
      <c r="AC50" t="str">
        <f t="shared" si="10"/>
        <v>352</v>
      </c>
      <c r="AE50" t="s">
        <v>4140</v>
      </c>
      <c r="AF50" t="s">
        <v>4141</v>
      </c>
      <c r="AG50" t="str">
        <f t="shared" si="11"/>
        <v>A679071</v>
      </c>
      <c r="AH50" t="s">
        <v>3929</v>
      </c>
    </row>
    <row r="51" spans="1:34">
      <c r="A51" s="296">
        <v>51</v>
      </c>
      <c r="B51" s="40" t="str">
        <f t="shared" si="1"/>
        <v>Pomoći EU</v>
      </c>
      <c r="C51" s="86">
        <v>3211</v>
      </c>
      <c r="D51" s="40" t="str">
        <f t="shared" si="2"/>
        <v>Službena putovanja</v>
      </c>
      <c r="E51" s="77" t="s">
        <v>1908</v>
      </c>
      <c r="F51" s="40" t="str">
        <f t="shared" si="3"/>
        <v>NZEB ROADSHOW-H2020</v>
      </c>
      <c r="G51" s="40" t="str">
        <f t="shared" si="4"/>
        <v>0942</v>
      </c>
      <c r="H51" s="76">
        <v>2000</v>
      </c>
      <c r="I51" s="76">
        <v>2000</v>
      </c>
      <c r="J51" s="76"/>
      <c r="K51" s="86"/>
      <c r="L51" s="85"/>
      <c r="M51" s="85"/>
      <c r="N51" s="86"/>
      <c r="O51" s="200"/>
      <c r="P51" s="44"/>
      <c r="Q51" t="str">
        <f>IF(C51="","",'OPĆI DIO'!$C$1)</f>
        <v>1837 SVEUČILIŠTE U ZAGREBU - GRAĐEVINSKI FAKULTET</v>
      </c>
      <c r="R51" t="str">
        <f t="shared" si="5"/>
        <v>321</v>
      </c>
      <c r="S51" t="str">
        <f t="shared" si="6"/>
        <v>32</v>
      </c>
      <c r="T51" t="str">
        <f t="shared" si="7"/>
        <v>94</v>
      </c>
      <c r="U51" t="str">
        <f t="shared" si="8"/>
        <v>3</v>
      </c>
      <c r="Y51">
        <v>3531</v>
      </c>
      <c r="Z51" t="s">
        <v>132</v>
      </c>
      <c r="AB51" t="str">
        <f t="shared" si="9"/>
        <v>35</v>
      </c>
      <c r="AC51" t="str">
        <f t="shared" si="10"/>
        <v>353</v>
      </c>
      <c r="AE51" t="s">
        <v>4142</v>
      </c>
      <c r="AF51" t="s">
        <v>4143</v>
      </c>
      <c r="AG51" t="str">
        <f t="shared" si="11"/>
        <v>A679071</v>
      </c>
      <c r="AH51" t="s">
        <v>3929</v>
      </c>
    </row>
    <row r="52" spans="1:34">
      <c r="A52" s="296">
        <v>51</v>
      </c>
      <c r="B52" s="40" t="str">
        <f t="shared" si="1"/>
        <v>Pomoći EU</v>
      </c>
      <c r="C52" s="86">
        <v>3221</v>
      </c>
      <c r="D52" s="40" t="str">
        <f t="shared" si="2"/>
        <v>Uredski materijal i ostali materijalni rashodi</v>
      </c>
      <c r="E52" s="77" t="s">
        <v>1908</v>
      </c>
      <c r="F52" s="40" t="str">
        <f t="shared" si="3"/>
        <v>NZEB ROADSHOW-H2020</v>
      </c>
      <c r="G52" s="40" t="str">
        <f t="shared" si="4"/>
        <v>0942</v>
      </c>
      <c r="H52" s="76">
        <v>4000</v>
      </c>
      <c r="I52" s="76">
        <v>4800</v>
      </c>
      <c r="J52" s="76"/>
      <c r="K52" s="86"/>
      <c r="L52" s="85"/>
      <c r="M52" s="85"/>
      <c r="N52" s="86"/>
      <c r="O52" s="200"/>
      <c r="P52" s="44"/>
      <c r="Q52" t="str">
        <f>IF(C52="","",'OPĆI DIO'!$C$1)</f>
        <v>1837 SVEUČILIŠTE U ZAGREBU - GRAĐEVINSKI FAKULTET</v>
      </c>
      <c r="R52" t="str">
        <f t="shared" si="5"/>
        <v>322</v>
      </c>
      <c r="S52" t="str">
        <f t="shared" si="6"/>
        <v>32</v>
      </c>
      <c r="T52" t="str">
        <f t="shared" si="7"/>
        <v>94</v>
      </c>
      <c r="U52" t="str">
        <f t="shared" si="8"/>
        <v>3</v>
      </c>
      <c r="Y52">
        <v>3611</v>
      </c>
      <c r="Z52" t="s">
        <v>86</v>
      </c>
      <c r="AB52" t="str">
        <f t="shared" si="9"/>
        <v>36</v>
      </c>
      <c r="AC52" t="str">
        <f t="shared" si="10"/>
        <v>361</v>
      </c>
      <c r="AE52" t="s">
        <v>4144</v>
      </c>
      <c r="AF52" t="s">
        <v>1040</v>
      </c>
      <c r="AG52" t="str">
        <f t="shared" si="11"/>
        <v>A679071</v>
      </c>
      <c r="AH52" t="s">
        <v>3929</v>
      </c>
    </row>
    <row r="53" spans="1:34">
      <c r="A53" s="296">
        <v>51</v>
      </c>
      <c r="B53" s="40" t="str">
        <f t="shared" si="1"/>
        <v>Pomoći EU</v>
      </c>
      <c r="C53" s="86">
        <v>3111</v>
      </c>
      <c r="D53" s="40" t="str">
        <f t="shared" si="2"/>
        <v>Plaće za redovan rad</v>
      </c>
      <c r="E53" s="77" t="s">
        <v>689</v>
      </c>
      <c r="F53" s="40" t="str">
        <f t="shared" si="3"/>
        <v>NOVI PODPROJEKT</v>
      </c>
      <c r="G53" s="40" t="str">
        <f t="shared" si="4"/>
        <v>NOVI PODPROJEKT</v>
      </c>
      <c r="H53" s="76">
        <v>21250</v>
      </c>
      <c r="I53" s="76">
        <v>17000</v>
      </c>
      <c r="J53" s="76">
        <v>8500</v>
      </c>
      <c r="K53" s="86" t="s">
        <v>4411</v>
      </c>
      <c r="L53" s="85" t="s">
        <v>4847</v>
      </c>
      <c r="M53" s="85" t="s">
        <v>4848</v>
      </c>
      <c r="N53" t="s">
        <v>4863</v>
      </c>
      <c r="O53" s="200"/>
      <c r="P53" s="44"/>
      <c r="Q53" t="str">
        <f>IF(C53="","",'OPĆI DIO'!$C$1)</f>
        <v>1837 SVEUČILIŠTE U ZAGREBU - GRAĐEVINSKI FAKULTET</v>
      </c>
      <c r="R53" t="str">
        <f t="shared" si="5"/>
        <v>311</v>
      </c>
      <c r="S53" t="str">
        <f t="shared" si="6"/>
        <v>31</v>
      </c>
      <c r="T53" t="str">
        <f t="shared" si="7"/>
        <v>OV</v>
      </c>
      <c r="U53" t="str">
        <f t="shared" si="8"/>
        <v>3</v>
      </c>
      <c r="Y53">
        <v>3621</v>
      </c>
      <c r="Z53" t="s">
        <v>136</v>
      </c>
      <c r="AB53" t="str">
        <f t="shared" si="9"/>
        <v>36</v>
      </c>
      <c r="AC53" t="str">
        <f t="shared" si="10"/>
        <v>362</v>
      </c>
      <c r="AE53" t="s">
        <v>4145</v>
      </c>
      <c r="AF53" t="s">
        <v>4146</v>
      </c>
      <c r="AG53" t="str">
        <f t="shared" si="11"/>
        <v>A679071</v>
      </c>
      <c r="AH53" t="s">
        <v>3929</v>
      </c>
    </row>
    <row r="54" spans="1:34">
      <c r="A54" s="296">
        <v>51</v>
      </c>
      <c r="B54" s="40" t="str">
        <f t="shared" si="1"/>
        <v>Pomoći EU</v>
      </c>
      <c r="C54" s="86">
        <v>3132</v>
      </c>
      <c r="D54" s="40" t="str">
        <f t="shared" si="2"/>
        <v>Doprinosi za obvezno zdravstveno osiguranje</v>
      </c>
      <c r="E54" s="77" t="s">
        <v>689</v>
      </c>
      <c r="F54" s="40" t="str">
        <f t="shared" si="3"/>
        <v>NOVI PODPROJEKT</v>
      </c>
      <c r="G54" s="40" t="str">
        <f t="shared" si="4"/>
        <v>NOVI PODPROJEKT</v>
      </c>
      <c r="H54" s="76">
        <v>3750</v>
      </c>
      <c r="I54" s="76">
        <v>3000</v>
      </c>
      <c r="J54" s="76">
        <v>1500</v>
      </c>
      <c r="K54" s="86"/>
      <c r="L54" s="85"/>
      <c r="M54" s="85"/>
      <c r="N54" s="86"/>
      <c r="O54" s="200"/>
      <c r="P54" s="44"/>
      <c r="Q54" t="str">
        <f>IF(C54="","",'OPĆI DIO'!$C$1)</f>
        <v>1837 SVEUČILIŠTE U ZAGREBU - GRAĐEVINSKI FAKULTET</v>
      </c>
      <c r="R54" t="str">
        <f t="shared" si="5"/>
        <v>313</v>
      </c>
      <c r="S54" t="str">
        <f t="shared" si="6"/>
        <v>31</v>
      </c>
      <c r="T54" t="str">
        <f t="shared" si="7"/>
        <v>OV</v>
      </c>
      <c r="U54" t="str">
        <f t="shared" si="8"/>
        <v>3</v>
      </c>
      <c r="Y54">
        <v>3631</v>
      </c>
      <c r="Z54" t="s">
        <v>177</v>
      </c>
      <c r="AB54" t="str">
        <f t="shared" si="9"/>
        <v>36</v>
      </c>
      <c r="AC54" t="str">
        <f t="shared" si="10"/>
        <v>363</v>
      </c>
      <c r="AE54" t="s">
        <v>4147</v>
      </c>
      <c r="AF54" t="s">
        <v>4148</v>
      </c>
      <c r="AG54" t="str">
        <f t="shared" si="11"/>
        <v>A679071</v>
      </c>
      <c r="AH54" t="s">
        <v>3929</v>
      </c>
    </row>
    <row r="55" spans="1:34">
      <c r="A55" s="296">
        <v>51</v>
      </c>
      <c r="B55" s="40" t="str">
        <f t="shared" si="1"/>
        <v>Pomoći EU</v>
      </c>
      <c r="C55" s="86">
        <v>3211</v>
      </c>
      <c r="D55" s="40" t="str">
        <f t="shared" si="2"/>
        <v>Službena putovanja</v>
      </c>
      <c r="E55" s="77" t="s">
        <v>689</v>
      </c>
      <c r="F55" s="40" t="str">
        <f t="shared" si="3"/>
        <v>NOVI PODPROJEKT</v>
      </c>
      <c r="G55" s="40" t="str">
        <f t="shared" si="4"/>
        <v>NOVI PODPROJEKT</v>
      </c>
      <c r="H55" s="76">
        <v>2000</v>
      </c>
      <c r="I55" s="76">
        <v>2000</v>
      </c>
      <c r="J55" s="76"/>
      <c r="K55" s="86"/>
      <c r="L55" s="85"/>
      <c r="M55" s="85"/>
      <c r="N55" s="86"/>
      <c r="O55" s="200"/>
      <c r="P55" s="44"/>
      <c r="Q55" t="str">
        <f>IF(C55="","",'OPĆI DIO'!$C$1)</f>
        <v>1837 SVEUČILIŠTE U ZAGREBU - GRAĐEVINSKI FAKULTET</v>
      </c>
      <c r="R55" t="str">
        <f t="shared" si="5"/>
        <v>321</v>
      </c>
      <c r="S55" t="str">
        <f t="shared" si="6"/>
        <v>32</v>
      </c>
      <c r="T55" t="str">
        <f t="shared" si="7"/>
        <v>OV</v>
      </c>
      <c r="U55" t="str">
        <f t="shared" si="8"/>
        <v>3</v>
      </c>
      <c r="Y55">
        <v>3632</v>
      </c>
      <c r="Z55" t="s">
        <v>231</v>
      </c>
      <c r="AB55" t="str">
        <f t="shared" si="9"/>
        <v>36</v>
      </c>
      <c r="AC55" t="str">
        <f t="shared" si="10"/>
        <v>363</v>
      </c>
      <c r="AE55" t="s">
        <v>4149</v>
      </c>
      <c r="AF55" t="s">
        <v>4150</v>
      </c>
      <c r="AG55" t="str">
        <f t="shared" si="11"/>
        <v>A679071</v>
      </c>
      <c r="AH55" t="s">
        <v>3929</v>
      </c>
    </row>
    <row r="56" spans="1:34">
      <c r="A56" s="296">
        <v>51</v>
      </c>
      <c r="B56" s="40" t="str">
        <f t="shared" si="1"/>
        <v>Pomoći EU</v>
      </c>
      <c r="C56" s="86">
        <v>3221</v>
      </c>
      <c r="D56" s="40" t="str">
        <f t="shared" si="2"/>
        <v>Uredski materijal i ostali materijalni rashodi</v>
      </c>
      <c r="E56" s="77" t="s">
        <v>689</v>
      </c>
      <c r="F56" s="40" t="str">
        <f t="shared" si="3"/>
        <v>NOVI PODPROJEKT</v>
      </c>
      <c r="G56" s="40" t="str">
        <f t="shared" si="4"/>
        <v>NOVI PODPROJEKT</v>
      </c>
      <c r="H56" s="76">
        <v>4000</v>
      </c>
      <c r="I56" s="76">
        <v>4800</v>
      </c>
      <c r="J56" s="76">
        <v>785</v>
      </c>
      <c r="K56" s="86"/>
      <c r="L56" s="85"/>
      <c r="M56" s="85"/>
      <c r="N56" s="86"/>
      <c r="O56" s="200"/>
      <c r="P56" s="44"/>
      <c r="Q56" t="str">
        <f>IF(C56="","",'OPĆI DIO'!$C$1)</f>
        <v>1837 SVEUČILIŠTE U ZAGREBU - GRAĐEVINSKI FAKULTET</v>
      </c>
      <c r="R56" t="str">
        <f t="shared" si="5"/>
        <v>322</v>
      </c>
      <c r="S56" t="str">
        <f t="shared" si="6"/>
        <v>32</v>
      </c>
      <c r="T56" t="str">
        <f t="shared" si="7"/>
        <v>OV</v>
      </c>
      <c r="U56" t="str">
        <f t="shared" si="8"/>
        <v>3</v>
      </c>
      <c r="Y56">
        <v>3661</v>
      </c>
      <c r="Z56" t="s">
        <v>98</v>
      </c>
      <c r="AB56" t="str">
        <f t="shared" si="9"/>
        <v>36</v>
      </c>
      <c r="AC56" t="str">
        <f t="shared" si="10"/>
        <v>366</v>
      </c>
      <c r="AE56" t="s">
        <v>4151</v>
      </c>
      <c r="AF56" t="s">
        <v>4152</v>
      </c>
      <c r="AG56" t="str">
        <f t="shared" si="11"/>
        <v>A679071</v>
      </c>
      <c r="AH56" t="s">
        <v>3929</v>
      </c>
    </row>
    <row r="57" spans="1:34" ht="30">
      <c r="A57" s="296">
        <v>61</v>
      </c>
      <c r="B57" s="40" t="str">
        <f t="shared" si="1"/>
        <v>Donacije</v>
      </c>
      <c r="C57" s="86">
        <v>3211</v>
      </c>
      <c r="D57" s="40" t="str">
        <f t="shared" si="2"/>
        <v>Službena putovanja</v>
      </c>
      <c r="E57" s="77" t="s">
        <v>689</v>
      </c>
      <c r="F57" s="40" t="str">
        <f t="shared" si="3"/>
        <v>NOVI PODPROJEKT</v>
      </c>
      <c r="G57" s="40" t="str">
        <f t="shared" si="4"/>
        <v>NOVI PODPROJEKT</v>
      </c>
      <c r="H57" s="76">
        <v>800</v>
      </c>
      <c r="I57" s="76"/>
      <c r="J57" s="76"/>
      <c r="K57" s="338" t="s">
        <v>4850</v>
      </c>
      <c r="L57" s="85" t="s">
        <v>4851</v>
      </c>
      <c r="M57" s="85" t="s">
        <v>4852</v>
      </c>
      <c r="N57" s="86" t="s">
        <v>4864</v>
      </c>
      <c r="O57" s="200"/>
      <c r="P57" s="44"/>
      <c r="Q57" t="str">
        <f>IF(C57="","",'OPĆI DIO'!$C$1)</f>
        <v>1837 SVEUČILIŠTE U ZAGREBU - GRAĐEVINSKI FAKULTET</v>
      </c>
      <c r="R57" t="str">
        <f t="shared" si="5"/>
        <v>321</v>
      </c>
      <c r="S57" t="str">
        <f t="shared" si="6"/>
        <v>32</v>
      </c>
      <c r="T57" t="str">
        <f t="shared" si="7"/>
        <v>OV</v>
      </c>
      <c r="U57" t="str">
        <f t="shared" si="8"/>
        <v>3</v>
      </c>
      <c r="Y57">
        <v>3662</v>
      </c>
      <c r="Z57" t="s">
        <v>181</v>
      </c>
      <c r="AB57" t="str">
        <f t="shared" si="9"/>
        <v>36</v>
      </c>
      <c r="AC57" t="str">
        <f t="shared" si="10"/>
        <v>366</v>
      </c>
      <c r="AE57" t="s">
        <v>4153</v>
      </c>
      <c r="AF57" t="s">
        <v>4154</v>
      </c>
      <c r="AG57" t="str">
        <f t="shared" si="11"/>
        <v>A679071</v>
      </c>
      <c r="AH57" t="s">
        <v>3929</v>
      </c>
    </row>
    <row r="58" spans="1:34">
      <c r="A58" s="336">
        <v>61</v>
      </c>
      <c r="B58" s="40" t="str">
        <f>IFERROR(VLOOKUP(A59,$V$6:$W$23,2,FALSE),"")</f>
        <v/>
      </c>
      <c r="C58" s="86">
        <v>3221</v>
      </c>
      <c r="D58" s="40" t="str">
        <f t="shared" si="2"/>
        <v>Uredski materijal i ostali materijalni rashodi</v>
      </c>
      <c r="E58" s="77" t="s">
        <v>689</v>
      </c>
      <c r="F58" s="40" t="str">
        <f t="shared" si="3"/>
        <v>NOVI PODPROJEKT</v>
      </c>
      <c r="G58" s="40" t="str">
        <f t="shared" si="4"/>
        <v>NOVI PODPROJEKT</v>
      </c>
      <c r="H58" s="76">
        <v>1200</v>
      </c>
      <c r="I58" s="76"/>
      <c r="J58" s="76"/>
      <c r="K58" s="86"/>
      <c r="L58" s="85"/>
      <c r="M58" s="85"/>
      <c r="N58" s="86"/>
      <c r="O58" s="200"/>
      <c r="P58" s="44"/>
      <c r="Q58" t="str">
        <f>IF(C58="","",'OPĆI DIO'!$C$1)</f>
        <v>1837 SVEUČILIŠTE U ZAGREBU - GRAĐEVINSKI FAKULTET</v>
      </c>
      <c r="R58" t="str">
        <f t="shared" si="5"/>
        <v>322</v>
      </c>
      <c r="S58" t="str">
        <f t="shared" si="6"/>
        <v>32</v>
      </c>
      <c r="T58" t="str">
        <f t="shared" si="7"/>
        <v>OV</v>
      </c>
      <c r="U58" t="str">
        <f t="shared" si="8"/>
        <v>3</v>
      </c>
      <c r="Y58">
        <v>3681</v>
      </c>
      <c r="Z58" t="s">
        <v>26</v>
      </c>
      <c r="AB58" t="str">
        <f t="shared" si="9"/>
        <v>36</v>
      </c>
      <c r="AC58" t="str">
        <f t="shared" si="10"/>
        <v>368</v>
      </c>
      <c r="AE58" t="s">
        <v>4155</v>
      </c>
      <c r="AF58" t="s">
        <v>1088</v>
      </c>
      <c r="AG58" t="str">
        <f t="shared" si="11"/>
        <v>A679071</v>
      </c>
      <c r="AH58" t="s">
        <v>3929</v>
      </c>
    </row>
    <row r="59" spans="1:34">
      <c r="A59" s="296"/>
      <c r="B59" s="40" t="str">
        <f>IFERROR(VLOOKUP(#REF!,$V$6:$W$23,2,FALSE),"")</f>
        <v/>
      </c>
      <c r="C59" s="86"/>
      <c r="D59" s="40" t="str">
        <f t="shared" si="2"/>
        <v/>
      </c>
      <c r="E59" s="77"/>
      <c r="F59" s="40" t="str">
        <f t="shared" si="3"/>
        <v/>
      </c>
      <c r="G59" s="40" t="str">
        <f t="shared" si="4"/>
        <v/>
      </c>
      <c r="H59" s="76"/>
      <c r="I59" s="76"/>
      <c r="J59" s="76"/>
      <c r="K59" s="86"/>
      <c r="L59" s="85"/>
      <c r="M59" s="85"/>
      <c r="N59" s="86"/>
      <c r="O59" s="200"/>
      <c r="P59" s="44"/>
      <c r="Q59" t="str">
        <f>IF(C59="","",'OPĆI DIO'!$C$1)</f>
        <v/>
      </c>
      <c r="R59" t="str">
        <f t="shared" si="5"/>
        <v/>
      </c>
      <c r="S59" t="str">
        <f t="shared" si="6"/>
        <v/>
      </c>
      <c r="T59" t="str">
        <f t="shared" si="7"/>
        <v/>
      </c>
      <c r="U59" t="str">
        <f t="shared" si="8"/>
        <v/>
      </c>
      <c r="Y59">
        <v>3682</v>
      </c>
      <c r="Z59" t="s">
        <v>27</v>
      </c>
      <c r="AB59" t="str">
        <f t="shared" si="9"/>
        <v>36</v>
      </c>
      <c r="AC59" t="str">
        <f t="shared" si="10"/>
        <v>368</v>
      </c>
      <c r="AE59" t="s">
        <v>4156</v>
      </c>
      <c r="AF59" t="s">
        <v>4157</v>
      </c>
      <c r="AG59" t="str">
        <f t="shared" si="11"/>
        <v>A679071</v>
      </c>
      <c r="AH59" t="s">
        <v>3929</v>
      </c>
    </row>
    <row r="60" spans="1:34">
      <c r="A60" s="296">
        <v>52</v>
      </c>
      <c r="B60" s="40" t="str">
        <f t="shared" si="1"/>
        <v>Ostale pomoći</v>
      </c>
      <c r="C60" s="86">
        <v>3237</v>
      </c>
      <c r="D60" s="40" t="str">
        <f t="shared" si="2"/>
        <v>Intelektualne i osobne usluge</v>
      </c>
      <c r="E60" s="77" t="s">
        <v>689</v>
      </c>
      <c r="F60" s="40" t="str">
        <f t="shared" si="3"/>
        <v>NOVI PODPROJEKT</v>
      </c>
      <c r="G60" s="40" t="str">
        <f t="shared" si="4"/>
        <v>NOVI PODPROJEKT</v>
      </c>
      <c r="H60" s="76">
        <v>1000</v>
      </c>
      <c r="I60" s="76"/>
      <c r="J60" s="76"/>
      <c r="K60" s="86"/>
      <c r="L60" s="85"/>
      <c r="M60" s="85"/>
      <c r="N60" s="86"/>
      <c r="O60" s="200"/>
      <c r="P60" s="44"/>
      <c r="Q60" t="str">
        <f>IF(C60="","",'OPĆI DIO'!$C$1)</f>
        <v>1837 SVEUČILIŠTE U ZAGREBU - GRAĐEVINSKI FAKULTET</v>
      </c>
      <c r="R60" t="str">
        <f t="shared" si="5"/>
        <v>323</v>
      </c>
      <c r="S60" t="str">
        <f t="shared" si="6"/>
        <v>32</v>
      </c>
      <c r="T60" t="str">
        <f t="shared" si="7"/>
        <v>OV</v>
      </c>
      <c r="U60" t="str">
        <f t="shared" si="8"/>
        <v>3</v>
      </c>
      <c r="Y60">
        <v>3691</v>
      </c>
      <c r="Z60" t="s">
        <v>103</v>
      </c>
      <c r="AB60" t="str">
        <f t="shared" si="9"/>
        <v>36</v>
      </c>
      <c r="AC60" t="str">
        <f t="shared" si="10"/>
        <v>369</v>
      </c>
      <c r="AE60" t="s">
        <v>692</v>
      </c>
      <c r="AF60" t="s">
        <v>693</v>
      </c>
      <c r="AG60" t="str">
        <f t="shared" si="11"/>
        <v>A679072</v>
      </c>
      <c r="AH60" t="s">
        <v>3929</v>
      </c>
    </row>
    <row r="61" spans="1:34">
      <c r="A61" s="296">
        <v>61</v>
      </c>
      <c r="B61" s="40" t="str">
        <f t="shared" si="1"/>
        <v>Donacije</v>
      </c>
      <c r="C61" s="86">
        <v>4224</v>
      </c>
      <c r="D61" s="40" t="str">
        <f t="shared" si="2"/>
        <v>Medicinska i laboratorijska oprema</v>
      </c>
      <c r="E61" s="77" t="s">
        <v>689</v>
      </c>
      <c r="F61" s="40" t="str">
        <f t="shared" si="3"/>
        <v>NOVI PODPROJEKT</v>
      </c>
      <c r="G61" s="40" t="str">
        <f t="shared" si="4"/>
        <v>NOVI PODPROJEKT</v>
      </c>
      <c r="H61" s="76">
        <v>2000</v>
      </c>
      <c r="I61" s="76">
        <v>2000</v>
      </c>
      <c r="J61" s="76">
        <v>2000</v>
      </c>
      <c r="K61" s="86" t="s">
        <v>4855</v>
      </c>
      <c r="L61" s="85"/>
      <c r="M61" s="85"/>
      <c r="N61" s="86" t="s">
        <v>4865</v>
      </c>
      <c r="O61" s="200"/>
      <c r="P61" s="44"/>
      <c r="Q61" t="str">
        <f>IF(C61="","",'OPĆI DIO'!$C$1)</f>
        <v>1837 SVEUČILIŠTE U ZAGREBU - GRAĐEVINSKI FAKULTET</v>
      </c>
      <c r="R61" t="str">
        <f t="shared" si="5"/>
        <v>422</v>
      </c>
      <c r="S61" t="str">
        <f t="shared" si="6"/>
        <v>42</v>
      </c>
      <c r="T61" t="str">
        <f t="shared" si="7"/>
        <v>OV</v>
      </c>
      <c r="U61" t="str">
        <f t="shared" si="8"/>
        <v>4</v>
      </c>
      <c r="Y61">
        <v>3692</v>
      </c>
      <c r="Z61" t="s">
        <v>175</v>
      </c>
      <c r="AB61" t="str">
        <f t="shared" si="9"/>
        <v>36</v>
      </c>
      <c r="AC61" t="str">
        <f t="shared" si="10"/>
        <v>369</v>
      </c>
      <c r="AE61" t="s">
        <v>1042</v>
      </c>
      <c r="AF61" t="s">
        <v>1043</v>
      </c>
      <c r="AG61" t="str">
        <f t="shared" si="11"/>
        <v>A679072</v>
      </c>
      <c r="AH61" t="s">
        <v>3929</v>
      </c>
    </row>
    <row r="62" spans="1:34">
      <c r="A62" s="296">
        <v>61</v>
      </c>
      <c r="B62" s="40" t="str">
        <f t="shared" si="1"/>
        <v>Donacije</v>
      </c>
      <c r="C62" s="86">
        <v>3111</v>
      </c>
      <c r="D62" s="40" t="str">
        <f t="shared" si="2"/>
        <v>Plaće za redovan rad</v>
      </c>
      <c r="E62" s="77" t="s">
        <v>689</v>
      </c>
      <c r="F62" s="40" t="str">
        <f t="shared" si="3"/>
        <v>NOVI PODPROJEKT</v>
      </c>
      <c r="G62" s="40" t="str">
        <f t="shared" si="4"/>
        <v>NOVI PODPROJEKT</v>
      </c>
      <c r="H62" s="76">
        <v>3000</v>
      </c>
      <c r="I62" s="76">
        <v>3000</v>
      </c>
      <c r="J62" s="76">
        <v>3000</v>
      </c>
      <c r="K62" s="86"/>
      <c r="L62" s="85"/>
      <c r="M62" s="85"/>
      <c r="N62" s="86"/>
      <c r="O62" s="200"/>
      <c r="P62" s="44"/>
      <c r="Q62" t="str">
        <f>IF(C62="","",'OPĆI DIO'!$C$1)</f>
        <v>1837 SVEUČILIŠTE U ZAGREBU - GRAĐEVINSKI FAKULTET</v>
      </c>
      <c r="R62" t="str">
        <f t="shared" si="5"/>
        <v>311</v>
      </c>
      <c r="S62" t="str">
        <f t="shared" si="6"/>
        <v>31</v>
      </c>
      <c r="T62" t="str">
        <f t="shared" si="7"/>
        <v>OV</v>
      </c>
      <c r="U62" t="str">
        <f t="shared" si="8"/>
        <v>3</v>
      </c>
      <c r="Y62">
        <v>3693</v>
      </c>
      <c r="Z62" t="s">
        <v>103</v>
      </c>
      <c r="AB62" t="str">
        <f t="shared" si="9"/>
        <v>36</v>
      </c>
      <c r="AC62" t="str">
        <f t="shared" si="10"/>
        <v>369</v>
      </c>
      <c r="AE62" t="s">
        <v>1044</v>
      </c>
      <c r="AF62" t="s">
        <v>1045</v>
      </c>
      <c r="AG62" t="str">
        <f t="shared" si="11"/>
        <v>A679072</v>
      </c>
      <c r="AH62" t="s">
        <v>3929</v>
      </c>
    </row>
    <row r="63" spans="1:34">
      <c r="A63" s="296">
        <v>61</v>
      </c>
      <c r="B63" s="40" t="str">
        <f t="shared" si="1"/>
        <v>Donacije</v>
      </c>
      <c r="C63" s="86">
        <v>3132</v>
      </c>
      <c r="D63" s="40" t="str">
        <f t="shared" si="2"/>
        <v>Doprinosi za obvezno zdravstveno osiguranje</v>
      </c>
      <c r="E63" s="77" t="s">
        <v>689</v>
      </c>
      <c r="F63" s="40" t="str">
        <f t="shared" si="3"/>
        <v>NOVI PODPROJEKT</v>
      </c>
      <c r="G63" s="40" t="str">
        <f t="shared" si="4"/>
        <v>NOVI PODPROJEKT</v>
      </c>
      <c r="H63" s="76">
        <v>500</v>
      </c>
      <c r="I63" s="76">
        <v>500</v>
      </c>
      <c r="J63" s="76">
        <v>500</v>
      </c>
      <c r="K63" s="86"/>
      <c r="L63" s="85"/>
      <c r="M63" s="85"/>
      <c r="N63" s="86"/>
      <c r="O63" s="200"/>
      <c r="P63" s="44"/>
      <c r="Q63" t="str">
        <f>IF(C63="","",'OPĆI DIO'!$C$1)</f>
        <v>1837 SVEUČILIŠTE U ZAGREBU - GRAĐEVINSKI FAKULTET</v>
      </c>
      <c r="R63" t="str">
        <f t="shared" si="5"/>
        <v>313</v>
      </c>
      <c r="S63" t="str">
        <f t="shared" si="6"/>
        <v>31</v>
      </c>
      <c r="T63" t="str">
        <f t="shared" si="7"/>
        <v>OV</v>
      </c>
      <c r="U63" t="str">
        <f t="shared" si="8"/>
        <v>3</v>
      </c>
      <c r="Y63">
        <v>3694</v>
      </c>
      <c r="Z63" t="s">
        <v>175</v>
      </c>
      <c r="AB63" t="str">
        <f t="shared" si="9"/>
        <v>36</v>
      </c>
      <c r="AC63" t="str">
        <f t="shared" si="10"/>
        <v>369</v>
      </c>
      <c r="AE63" t="s">
        <v>1046</v>
      </c>
      <c r="AF63" t="s">
        <v>1047</v>
      </c>
      <c r="AG63" t="str">
        <f t="shared" si="11"/>
        <v>A679072</v>
      </c>
      <c r="AH63" t="s">
        <v>3929</v>
      </c>
    </row>
    <row r="64" spans="1:34">
      <c r="A64" s="296">
        <v>61</v>
      </c>
      <c r="B64" s="40" t="str">
        <f t="shared" si="1"/>
        <v>Donacije</v>
      </c>
      <c r="C64" s="86">
        <v>3211</v>
      </c>
      <c r="D64" s="40" t="str">
        <f t="shared" si="2"/>
        <v>Službena putovanja</v>
      </c>
      <c r="E64" s="77" t="s">
        <v>689</v>
      </c>
      <c r="F64" s="40" t="str">
        <f t="shared" si="3"/>
        <v>NOVI PODPROJEKT</v>
      </c>
      <c r="G64" s="40" t="str">
        <f t="shared" si="4"/>
        <v>NOVI PODPROJEKT</v>
      </c>
      <c r="H64" s="76">
        <v>5000</v>
      </c>
      <c r="I64" s="76">
        <v>5000</v>
      </c>
      <c r="J64" s="76">
        <v>5000</v>
      </c>
      <c r="K64" s="86"/>
      <c r="L64" s="85"/>
      <c r="M64" s="85"/>
      <c r="N64" s="86"/>
      <c r="O64" s="200"/>
      <c r="P64" s="44"/>
      <c r="Q64" t="str">
        <f>IF(C64="","",'OPĆI DIO'!$C$1)</f>
        <v>1837 SVEUČILIŠTE U ZAGREBU - GRAĐEVINSKI FAKULTET</v>
      </c>
      <c r="R64" t="str">
        <f t="shared" si="5"/>
        <v>321</v>
      </c>
      <c r="S64" t="str">
        <f t="shared" si="6"/>
        <v>32</v>
      </c>
      <c r="T64" t="str">
        <f t="shared" si="7"/>
        <v>OV</v>
      </c>
      <c r="U64" t="str">
        <f t="shared" si="8"/>
        <v>3</v>
      </c>
      <c r="Y64">
        <v>3711</v>
      </c>
      <c r="Z64" t="s">
        <v>122</v>
      </c>
      <c r="AB64" t="str">
        <f t="shared" si="9"/>
        <v>37</v>
      </c>
      <c r="AC64" t="str">
        <f t="shared" si="10"/>
        <v>371</v>
      </c>
      <c r="AE64" t="s">
        <v>1048</v>
      </c>
      <c r="AF64" t="s">
        <v>1049</v>
      </c>
      <c r="AG64" t="str">
        <f t="shared" si="11"/>
        <v>A679072</v>
      </c>
      <c r="AH64" t="s">
        <v>3929</v>
      </c>
    </row>
    <row r="65" spans="1:34">
      <c r="A65" s="296">
        <v>61</v>
      </c>
      <c r="B65" s="40" t="str">
        <f t="shared" si="1"/>
        <v>Donacije</v>
      </c>
      <c r="C65" s="86">
        <v>3221</v>
      </c>
      <c r="D65" s="40" t="str">
        <f t="shared" si="2"/>
        <v>Uredski materijal i ostali materijalni rashodi</v>
      </c>
      <c r="E65" s="77" t="s">
        <v>689</v>
      </c>
      <c r="F65" s="40" t="str">
        <f t="shared" si="3"/>
        <v>NOVI PODPROJEKT</v>
      </c>
      <c r="G65" s="40" t="str">
        <f t="shared" si="4"/>
        <v>NOVI PODPROJEKT</v>
      </c>
      <c r="H65" s="76">
        <v>1000</v>
      </c>
      <c r="I65" s="76">
        <v>1000</v>
      </c>
      <c r="J65" s="76">
        <v>1000</v>
      </c>
      <c r="K65" s="86"/>
      <c r="L65" s="85"/>
      <c r="M65" s="85"/>
      <c r="N65" s="86"/>
      <c r="O65" s="200"/>
      <c r="P65" s="44"/>
      <c r="Q65" t="str">
        <f>IF(C65="","",'OPĆI DIO'!$C$1)</f>
        <v>1837 SVEUČILIŠTE U ZAGREBU - GRAĐEVINSKI FAKULTET</v>
      </c>
      <c r="R65" t="str">
        <f t="shared" si="5"/>
        <v>322</v>
      </c>
      <c r="S65" t="str">
        <f t="shared" si="6"/>
        <v>32</v>
      </c>
      <c r="T65" t="str">
        <f t="shared" si="7"/>
        <v>OV</v>
      </c>
      <c r="U65" t="str">
        <f t="shared" si="8"/>
        <v>3</v>
      </c>
      <c r="Y65">
        <v>3712</v>
      </c>
      <c r="Z65" t="s">
        <v>140</v>
      </c>
      <c r="AB65" t="str">
        <f t="shared" si="9"/>
        <v>37</v>
      </c>
      <c r="AC65" t="str">
        <f t="shared" si="10"/>
        <v>371</v>
      </c>
      <c r="AE65" t="s">
        <v>1050</v>
      </c>
      <c r="AF65" t="s">
        <v>1051</v>
      </c>
      <c r="AG65" t="str">
        <f t="shared" si="11"/>
        <v>A679072</v>
      </c>
      <c r="AH65" t="s">
        <v>3929</v>
      </c>
    </row>
    <row r="66" spans="1:34">
      <c r="A66" s="296">
        <v>563</v>
      </c>
      <c r="B66" s="40" t="str">
        <f t="shared" si="1"/>
        <v>Europski fond za regionalni razvoj (ERDF)</v>
      </c>
      <c r="C66" s="86">
        <v>3239</v>
      </c>
      <c r="D66" s="40" t="str">
        <f t="shared" si="2"/>
        <v>Ostale usluge</v>
      </c>
      <c r="E66" s="77" t="s">
        <v>689</v>
      </c>
      <c r="F66" s="40" t="str">
        <f t="shared" si="3"/>
        <v>NOVI PODPROJEKT</v>
      </c>
      <c r="G66" s="40" t="str">
        <f t="shared" si="4"/>
        <v>NOVI PODPROJEKT</v>
      </c>
      <c r="H66" s="76">
        <v>21000</v>
      </c>
      <c r="I66" s="76"/>
      <c r="J66" s="76"/>
      <c r="K66" s="86" t="s">
        <v>4856</v>
      </c>
      <c r="L66" s="85"/>
      <c r="M66" s="85"/>
      <c r="N66" s="86" t="s">
        <v>4866</v>
      </c>
      <c r="O66" s="200"/>
      <c r="P66" s="44"/>
      <c r="Q66" t="str">
        <f>IF(C66="","",'OPĆI DIO'!$C$1)</f>
        <v>1837 SVEUČILIŠTE U ZAGREBU - GRAĐEVINSKI FAKULTET</v>
      </c>
      <c r="R66" t="str">
        <f t="shared" si="5"/>
        <v>323</v>
      </c>
      <c r="S66" t="str">
        <f t="shared" si="6"/>
        <v>32</v>
      </c>
      <c r="T66" t="str">
        <f t="shared" si="7"/>
        <v>OV</v>
      </c>
      <c r="U66" t="str">
        <f t="shared" si="8"/>
        <v>3</v>
      </c>
      <c r="Y66">
        <v>3713</v>
      </c>
      <c r="Z66" t="s">
        <v>167</v>
      </c>
      <c r="AB66" t="str">
        <f t="shared" si="9"/>
        <v>37</v>
      </c>
      <c r="AC66" t="str">
        <f t="shared" si="10"/>
        <v>371</v>
      </c>
      <c r="AE66" t="s">
        <v>1052</v>
      </c>
      <c r="AF66" t="s">
        <v>1053</v>
      </c>
      <c r="AG66" t="str">
        <f t="shared" si="11"/>
        <v>A679072</v>
      </c>
      <c r="AH66" t="s">
        <v>3929</v>
      </c>
    </row>
    <row r="67" spans="1:34">
      <c r="A67" s="296"/>
      <c r="B67" s="40" t="str">
        <f t="shared" si="1"/>
        <v/>
      </c>
      <c r="C67" s="86"/>
      <c r="D67" s="40" t="str">
        <f t="shared" si="2"/>
        <v/>
      </c>
      <c r="E67" s="77"/>
      <c r="F67" s="40" t="str">
        <f t="shared" si="3"/>
        <v/>
      </c>
      <c r="G67" s="40" t="str">
        <f t="shared" si="4"/>
        <v/>
      </c>
      <c r="H67" s="76"/>
      <c r="I67" s="76"/>
      <c r="J67" s="76"/>
      <c r="K67" s="86"/>
      <c r="L67" s="85"/>
      <c r="M67" s="85"/>
      <c r="N67" s="86"/>
      <c r="O67" s="200"/>
      <c r="P67" s="44"/>
      <c r="Q67" t="str">
        <f>IF(C67="","",'OPĆI DIO'!$C$1)</f>
        <v/>
      </c>
      <c r="R67" t="str">
        <f t="shared" si="5"/>
        <v/>
      </c>
      <c r="S67" t="str">
        <f t="shared" si="6"/>
        <v/>
      </c>
      <c r="T67" t="str">
        <f t="shared" si="7"/>
        <v/>
      </c>
      <c r="U67" t="str">
        <f t="shared" si="8"/>
        <v/>
      </c>
      <c r="Y67">
        <v>3714</v>
      </c>
      <c r="Z67" t="s">
        <v>188</v>
      </c>
      <c r="AB67" t="str">
        <f t="shared" si="9"/>
        <v>37</v>
      </c>
      <c r="AC67" t="str">
        <f t="shared" si="10"/>
        <v>371</v>
      </c>
      <c r="AE67" t="s">
        <v>1054</v>
      </c>
      <c r="AF67" t="s">
        <v>1055</v>
      </c>
      <c r="AG67" t="str">
        <f t="shared" si="11"/>
        <v>A679072</v>
      </c>
      <c r="AH67" t="s">
        <v>3929</v>
      </c>
    </row>
    <row r="68" spans="1:34">
      <c r="A68" s="296"/>
      <c r="B68" s="40" t="str">
        <f t="shared" ref="B68:B131" si="12">IFERROR(VLOOKUP(A68,$V$6:$W$23,2,FALSE),"")</f>
        <v/>
      </c>
      <c r="C68" s="86"/>
      <c r="D68" s="40" t="str">
        <f t="shared" ref="D68:D131" si="13">IFERROR(VLOOKUP(C68,$Y$5:$AA$129,2,FALSE),"")</f>
        <v/>
      </c>
      <c r="E68" s="77"/>
      <c r="F68" s="40" t="str">
        <f t="shared" ref="F68:F131" si="14">IFERROR(VLOOKUP(E68,$AE$6:$AF$1090,2,FALSE),"")</f>
        <v/>
      </c>
      <c r="G68" s="40" t="str">
        <f t="shared" ref="G68:G131" si="15">IFERROR(VLOOKUP(E68,$AE$6:$AH$1090,4,FALSE),"")</f>
        <v/>
      </c>
      <c r="H68" s="76"/>
      <c r="I68" s="76"/>
      <c r="J68" s="76"/>
      <c r="K68" s="86"/>
      <c r="L68" s="85"/>
      <c r="M68" s="85"/>
      <c r="N68" s="86"/>
      <c r="O68" s="200"/>
      <c r="P68" s="44"/>
      <c r="Q68" t="str">
        <f>IF(C68="","",'OPĆI DIO'!$C$1)</f>
        <v/>
      </c>
      <c r="R68" t="str">
        <f t="shared" ref="R68:R131" si="16">LEFT(C68,3)</f>
        <v/>
      </c>
      <c r="S68" t="str">
        <f t="shared" ref="S68:S131" si="17">LEFT(C68,2)</f>
        <v/>
      </c>
      <c r="T68" t="str">
        <f t="shared" ref="T68:T131" si="18">MID(G68,2,2)</f>
        <v/>
      </c>
      <c r="U68" t="str">
        <f t="shared" ref="U68:U131" si="19">LEFT(C68,1)</f>
        <v/>
      </c>
      <c r="Y68">
        <v>3715</v>
      </c>
      <c r="Z68" t="s">
        <v>126</v>
      </c>
      <c r="AB68" t="str">
        <f t="shared" si="9"/>
        <v>37</v>
      </c>
      <c r="AC68" t="str">
        <f t="shared" si="10"/>
        <v>371</v>
      </c>
      <c r="AE68" t="s">
        <v>1056</v>
      </c>
      <c r="AF68" t="s">
        <v>1057</v>
      </c>
      <c r="AG68" t="str">
        <f t="shared" si="11"/>
        <v>A679072</v>
      </c>
      <c r="AH68" t="s">
        <v>3929</v>
      </c>
    </row>
    <row r="69" spans="1:34">
      <c r="A69" s="296"/>
      <c r="B69" s="40" t="str">
        <f t="shared" si="12"/>
        <v/>
      </c>
      <c r="C69" s="86"/>
      <c r="D69" s="40" t="str">
        <f t="shared" si="13"/>
        <v/>
      </c>
      <c r="E69" s="77"/>
      <c r="F69" s="40" t="str">
        <f t="shared" si="14"/>
        <v/>
      </c>
      <c r="G69" s="40" t="str">
        <f t="shared" si="15"/>
        <v/>
      </c>
      <c r="H69" s="76"/>
      <c r="I69" s="76"/>
      <c r="J69" s="76"/>
      <c r="K69" s="86"/>
      <c r="L69" s="85"/>
      <c r="M69" s="85"/>
      <c r="N69" s="86"/>
      <c r="O69" s="200"/>
      <c r="P69" s="44"/>
      <c r="Q69" t="str">
        <f>IF(C69="","",'OPĆI DIO'!$C$1)</f>
        <v/>
      </c>
      <c r="R69" t="str">
        <f t="shared" si="16"/>
        <v/>
      </c>
      <c r="S69" t="str">
        <f t="shared" si="17"/>
        <v/>
      </c>
      <c r="T69" t="str">
        <f t="shared" si="18"/>
        <v/>
      </c>
      <c r="U69" t="str">
        <f t="shared" si="19"/>
        <v/>
      </c>
      <c r="Y69">
        <v>3721</v>
      </c>
      <c r="Z69" t="s">
        <v>64</v>
      </c>
      <c r="AB69" t="str">
        <f t="shared" ref="AB69:AB129" si="20">LEFT(Y69,2)</f>
        <v>37</v>
      </c>
      <c r="AC69" t="str">
        <f t="shared" si="10"/>
        <v>372</v>
      </c>
      <c r="AE69" t="s">
        <v>1058</v>
      </c>
      <c r="AF69" t="s">
        <v>1059</v>
      </c>
      <c r="AG69" t="str">
        <f t="shared" si="11"/>
        <v>A679072</v>
      </c>
      <c r="AH69" t="s">
        <v>3929</v>
      </c>
    </row>
    <row r="70" spans="1:34">
      <c r="A70" s="296"/>
      <c r="B70" s="40" t="str">
        <f t="shared" si="12"/>
        <v/>
      </c>
      <c r="C70" s="86"/>
      <c r="D70" s="40" t="str">
        <f t="shared" si="13"/>
        <v/>
      </c>
      <c r="E70" s="77"/>
      <c r="F70" s="40" t="str">
        <f t="shared" si="14"/>
        <v/>
      </c>
      <c r="G70" s="40" t="str">
        <f t="shared" si="15"/>
        <v/>
      </c>
      <c r="H70" s="76"/>
      <c r="I70" s="76"/>
      <c r="J70" s="76"/>
      <c r="K70" s="86"/>
      <c r="L70" s="85"/>
      <c r="M70" s="85"/>
      <c r="N70" s="86"/>
      <c r="O70" s="200"/>
      <c r="P70" s="44"/>
      <c r="Q70" t="str">
        <f>IF(C70="","",'OPĆI DIO'!$C$1)</f>
        <v/>
      </c>
      <c r="R70" t="str">
        <f t="shared" si="16"/>
        <v/>
      </c>
      <c r="S70" t="str">
        <f t="shared" si="17"/>
        <v/>
      </c>
      <c r="T70" t="str">
        <f t="shared" si="18"/>
        <v/>
      </c>
      <c r="U70" t="str">
        <f t="shared" si="19"/>
        <v/>
      </c>
      <c r="Y70">
        <v>3722</v>
      </c>
      <c r="Z70" t="s">
        <v>149</v>
      </c>
      <c r="AB70" t="str">
        <f t="shared" si="20"/>
        <v>37</v>
      </c>
      <c r="AC70" t="str">
        <f t="shared" ref="AC70:AC129" si="21">LEFT(Y70,3)</f>
        <v>372</v>
      </c>
      <c r="AE70" t="s">
        <v>1060</v>
      </c>
      <c r="AF70" t="s">
        <v>1061</v>
      </c>
      <c r="AG70" t="str">
        <f t="shared" si="11"/>
        <v>A679072</v>
      </c>
      <c r="AH70" t="s">
        <v>3929</v>
      </c>
    </row>
    <row r="71" spans="1:34">
      <c r="A71" s="296"/>
      <c r="B71" s="40" t="str">
        <f t="shared" si="12"/>
        <v/>
      </c>
      <c r="C71" s="86"/>
      <c r="D71" s="40" t="str">
        <f t="shared" si="13"/>
        <v/>
      </c>
      <c r="E71" s="77"/>
      <c r="F71" s="40" t="str">
        <f t="shared" si="14"/>
        <v/>
      </c>
      <c r="G71" s="40" t="str">
        <f t="shared" si="15"/>
        <v/>
      </c>
      <c r="H71" s="76"/>
      <c r="I71" s="76"/>
      <c r="J71" s="76"/>
      <c r="K71" s="86"/>
      <c r="L71" s="85"/>
      <c r="M71" s="85"/>
      <c r="N71" s="86"/>
      <c r="O71" s="200"/>
      <c r="P71" s="44"/>
      <c r="Q71" t="str">
        <f>IF(C71="","",'OPĆI DIO'!$C$1)</f>
        <v/>
      </c>
      <c r="R71" t="str">
        <f t="shared" si="16"/>
        <v/>
      </c>
      <c r="S71" t="str">
        <f t="shared" si="17"/>
        <v/>
      </c>
      <c r="T71" t="str">
        <f t="shared" si="18"/>
        <v/>
      </c>
      <c r="U71" t="str">
        <f t="shared" si="19"/>
        <v/>
      </c>
      <c r="Y71">
        <v>3723</v>
      </c>
      <c r="Z71" t="s">
        <v>104</v>
      </c>
      <c r="AB71" t="str">
        <f t="shared" si="20"/>
        <v>37</v>
      </c>
      <c r="AC71" t="str">
        <f t="shared" si="21"/>
        <v>372</v>
      </c>
      <c r="AE71" t="s">
        <v>1062</v>
      </c>
      <c r="AF71" t="s">
        <v>1063</v>
      </c>
      <c r="AG71" t="str">
        <f t="shared" si="11"/>
        <v>A679072</v>
      </c>
      <c r="AH71" t="s">
        <v>3929</v>
      </c>
    </row>
    <row r="72" spans="1:34">
      <c r="A72" s="296"/>
      <c r="B72" s="40" t="str">
        <f t="shared" si="12"/>
        <v/>
      </c>
      <c r="C72" s="86"/>
      <c r="D72" s="40" t="str">
        <f t="shared" si="13"/>
        <v/>
      </c>
      <c r="E72" s="77"/>
      <c r="F72" s="40" t="str">
        <f t="shared" si="14"/>
        <v/>
      </c>
      <c r="G72" s="40" t="str">
        <f t="shared" si="15"/>
        <v/>
      </c>
      <c r="H72" s="76"/>
      <c r="I72" s="76"/>
      <c r="J72" s="76"/>
      <c r="K72" s="86"/>
      <c r="L72" s="85"/>
      <c r="M72" s="85"/>
      <c r="N72" s="86"/>
      <c r="O72" s="200"/>
      <c r="P72" s="44"/>
      <c r="Q72" t="str">
        <f>IF(C72="","",'OPĆI DIO'!$C$1)</f>
        <v/>
      </c>
      <c r="R72" t="str">
        <f t="shared" si="16"/>
        <v/>
      </c>
      <c r="S72" t="str">
        <f t="shared" si="17"/>
        <v/>
      </c>
      <c r="T72" t="str">
        <f t="shared" si="18"/>
        <v/>
      </c>
      <c r="U72" t="str">
        <f t="shared" si="19"/>
        <v/>
      </c>
      <c r="Y72">
        <v>3811</v>
      </c>
      <c r="Z72" t="s">
        <v>54</v>
      </c>
      <c r="AB72" t="str">
        <f t="shared" si="20"/>
        <v>38</v>
      </c>
      <c r="AC72" t="str">
        <f t="shared" si="21"/>
        <v>381</v>
      </c>
      <c r="AE72" t="s">
        <v>1583</v>
      </c>
      <c r="AF72" t="s">
        <v>1584</v>
      </c>
      <c r="AG72" t="str">
        <f t="shared" ref="AG72:AG135" si="22">LEFT(AE72,7)</f>
        <v>A679072</v>
      </c>
      <c r="AH72" t="s">
        <v>3929</v>
      </c>
    </row>
    <row r="73" spans="1:34">
      <c r="A73" s="296"/>
      <c r="B73" s="40" t="str">
        <f t="shared" si="12"/>
        <v/>
      </c>
      <c r="C73" s="86"/>
      <c r="D73" s="40" t="str">
        <f t="shared" si="13"/>
        <v/>
      </c>
      <c r="E73" s="77"/>
      <c r="F73" s="40" t="str">
        <f t="shared" si="14"/>
        <v/>
      </c>
      <c r="G73" s="40" t="str">
        <f t="shared" si="15"/>
        <v/>
      </c>
      <c r="H73" s="76"/>
      <c r="I73" s="76"/>
      <c r="J73" s="76"/>
      <c r="K73" s="86"/>
      <c r="L73" s="85"/>
      <c r="M73" s="85"/>
      <c r="N73" s="86"/>
      <c r="O73" s="200"/>
      <c r="P73" s="44"/>
      <c r="Q73" t="str">
        <f>IF(C73="","",'OPĆI DIO'!$C$1)</f>
        <v/>
      </c>
      <c r="R73" t="str">
        <f t="shared" si="16"/>
        <v/>
      </c>
      <c r="S73" t="str">
        <f t="shared" si="17"/>
        <v/>
      </c>
      <c r="T73" t="str">
        <f t="shared" si="18"/>
        <v/>
      </c>
      <c r="U73" t="str">
        <f t="shared" si="19"/>
        <v/>
      </c>
      <c r="Y73">
        <v>3812</v>
      </c>
      <c r="Z73" t="s">
        <v>150</v>
      </c>
      <c r="AB73" t="str">
        <f t="shared" si="20"/>
        <v>38</v>
      </c>
      <c r="AC73" t="str">
        <f t="shared" si="21"/>
        <v>381</v>
      </c>
      <c r="AE73" t="s">
        <v>1585</v>
      </c>
      <c r="AF73" t="s">
        <v>1586</v>
      </c>
      <c r="AG73" t="str">
        <f t="shared" si="22"/>
        <v>A679072</v>
      </c>
      <c r="AH73" t="s">
        <v>3929</v>
      </c>
    </row>
    <row r="74" spans="1:34">
      <c r="A74" s="296"/>
      <c r="B74" s="40" t="str">
        <f t="shared" si="12"/>
        <v/>
      </c>
      <c r="C74" s="86"/>
      <c r="D74" s="40" t="str">
        <f t="shared" si="13"/>
        <v/>
      </c>
      <c r="E74" s="77"/>
      <c r="F74" s="40" t="str">
        <f t="shared" si="14"/>
        <v/>
      </c>
      <c r="G74" s="40" t="str">
        <f t="shared" si="15"/>
        <v/>
      </c>
      <c r="H74" s="76"/>
      <c r="I74" s="76"/>
      <c r="J74" s="76"/>
      <c r="K74" s="86"/>
      <c r="L74" s="85"/>
      <c r="M74" s="85"/>
      <c r="N74" s="86"/>
      <c r="O74" s="200"/>
      <c r="P74" s="44"/>
      <c r="Q74" t="str">
        <f>IF(C74="","",'OPĆI DIO'!$C$1)</f>
        <v/>
      </c>
      <c r="R74" t="str">
        <f t="shared" si="16"/>
        <v/>
      </c>
      <c r="S74" t="str">
        <f t="shared" si="17"/>
        <v/>
      </c>
      <c r="T74" t="str">
        <f t="shared" si="18"/>
        <v/>
      </c>
      <c r="U74" t="str">
        <f t="shared" si="19"/>
        <v/>
      </c>
      <c r="Y74">
        <v>3813</v>
      </c>
      <c r="Z74" t="s">
        <v>93</v>
      </c>
      <c r="AB74" t="str">
        <f t="shared" si="20"/>
        <v>38</v>
      </c>
      <c r="AC74" t="str">
        <f t="shared" si="21"/>
        <v>381</v>
      </c>
      <c r="AE74" t="s">
        <v>1587</v>
      </c>
      <c r="AF74" t="s">
        <v>1588</v>
      </c>
      <c r="AG74" t="str">
        <f t="shared" si="22"/>
        <v>A679072</v>
      </c>
      <c r="AH74" t="s">
        <v>3929</v>
      </c>
    </row>
    <row r="75" spans="1:34">
      <c r="A75" s="296"/>
      <c r="B75" s="40" t="str">
        <f t="shared" si="12"/>
        <v/>
      </c>
      <c r="C75" s="86"/>
      <c r="D75" s="40" t="str">
        <f t="shared" si="13"/>
        <v/>
      </c>
      <c r="E75" s="77"/>
      <c r="F75" s="40" t="str">
        <f t="shared" si="14"/>
        <v/>
      </c>
      <c r="G75" s="40" t="str">
        <f t="shared" si="15"/>
        <v/>
      </c>
      <c r="H75" s="76"/>
      <c r="I75" s="76"/>
      <c r="J75" s="76"/>
      <c r="K75" s="86"/>
      <c r="L75" s="85"/>
      <c r="M75" s="85"/>
      <c r="N75" s="86"/>
      <c r="O75" s="200"/>
      <c r="P75" s="44"/>
      <c r="Q75" t="str">
        <f>IF(C75="","",'OPĆI DIO'!$C$1)</f>
        <v/>
      </c>
      <c r="R75" t="str">
        <f t="shared" si="16"/>
        <v/>
      </c>
      <c r="S75" t="str">
        <f t="shared" si="17"/>
        <v/>
      </c>
      <c r="T75" t="str">
        <f t="shared" si="18"/>
        <v/>
      </c>
      <c r="U75" t="str">
        <f t="shared" si="19"/>
        <v/>
      </c>
      <c r="Y75">
        <v>3821</v>
      </c>
      <c r="Z75" t="s">
        <v>168</v>
      </c>
      <c r="AB75" t="str">
        <f t="shared" si="20"/>
        <v>38</v>
      </c>
      <c r="AC75" t="str">
        <f t="shared" si="21"/>
        <v>382</v>
      </c>
      <c r="AE75" t="s">
        <v>1589</v>
      </c>
      <c r="AF75" t="s">
        <v>1590</v>
      </c>
      <c r="AG75" t="str">
        <f t="shared" si="22"/>
        <v>A679072</v>
      </c>
      <c r="AH75" t="s">
        <v>3929</v>
      </c>
    </row>
    <row r="76" spans="1:34">
      <c r="A76" s="296"/>
      <c r="B76" s="40" t="str">
        <f t="shared" si="12"/>
        <v/>
      </c>
      <c r="C76" s="86"/>
      <c r="D76" s="40" t="str">
        <f t="shared" si="13"/>
        <v/>
      </c>
      <c r="E76" s="77"/>
      <c r="F76" s="40" t="str">
        <f t="shared" si="14"/>
        <v/>
      </c>
      <c r="G76" s="40" t="str">
        <f t="shared" si="15"/>
        <v/>
      </c>
      <c r="H76" s="76"/>
      <c r="I76" s="76"/>
      <c r="J76" s="76"/>
      <c r="K76" s="86"/>
      <c r="L76" s="85"/>
      <c r="M76" s="85"/>
      <c r="N76" s="86"/>
      <c r="O76" s="200"/>
      <c r="P76" s="44"/>
      <c r="Q76" t="str">
        <f>IF(C76="","",'OPĆI DIO'!$C$1)</f>
        <v/>
      </c>
      <c r="R76" t="str">
        <f t="shared" si="16"/>
        <v/>
      </c>
      <c r="S76" t="str">
        <f t="shared" si="17"/>
        <v/>
      </c>
      <c r="T76" t="str">
        <f t="shared" si="18"/>
        <v/>
      </c>
      <c r="U76" t="str">
        <f t="shared" si="19"/>
        <v/>
      </c>
      <c r="Y76">
        <v>3831</v>
      </c>
      <c r="Z76" t="s">
        <v>151</v>
      </c>
      <c r="AB76" t="str">
        <f t="shared" si="20"/>
        <v>38</v>
      </c>
      <c r="AC76" t="str">
        <f t="shared" si="21"/>
        <v>383</v>
      </c>
      <c r="AE76" t="s">
        <v>1591</v>
      </c>
      <c r="AF76" t="s">
        <v>1592</v>
      </c>
      <c r="AG76" t="str">
        <f t="shared" si="22"/>
        <v>A679072</v>
      </c>
      <c r="AH76" t="s">
        <v>3929</v>
      </c>
    </row>
    <row r="77" spans="1:34">
      <c r="A77" s="296"/>
      <c r="B77" s="40" t="str">
        <f t="shared" si="12"/>
        <v/>
      </c>
      <c r="C77" s="86"/>
      <c r="D77" s="40" t="str">
        <f t="shared" si="13"/>
        <v/>
      </c>
      <c r="E77" s="77"/>
      <c r="F77" s="40" t="str">
        <f t="shared" si="14"/>
        <v/>
      </c>
      <c r="G77" s="40" t="str">
        <f t="shared" si="15"/>
        <v/>
      </c>
      <c r="H77" s="76"/>
      <c r="I77" s="76"/>
      <c r="J77" s="76"/>
      <c r="K77" s="86"/>
      <c r="L77" s="85"/>
      <c r="M77" s="85"/>
      <c r="N77" s="86"/>
      <c r="O77" s="200"/>
      <c r="P77" s="44"/>
      <c r="Q77" t="str">
        <f>IF(C77="","",'OPĆI DIO'!$C$1)</f>
        <v/>
      </c>
      <c r="R77" t="str">
        <f t="shared" si="16"/>
        <v/>
      </c>
      <c r="S77" t="str">
        <f t="shared" si="17"/>
        <v/>
      </c>
      <c r="T77" t="str">
        <f t="shared" si="18"/>
        <v/>
      </c>
      <c r="U77" t="str">
        <f t="shared" si="19"/>
        <v/>
      </c>
      <c r="Y77">
        <v>3832</v>
      </c>
      <c r="Z77" t="s">
        <v>191</v>
      </c>
      <c r="AB77" t="str">
        <f t="shared" si="20"/>
        <v>38</v>
      </c>
      <c r="AC77" t="str">
        <f t="shared" si="21"/>
        <v>383</v>
      </c>
      <c r="AE77" t="s">
        <v>1593</v>
      </c>
      <c r="AF77" t="s">
        <v>1594</v>
      </c>
      <c r="AG77" t="str">
        <f t="shared" si="22"/>
        <v>A679072</v>
      </c>
      <c r="AH77" t="s">
        <v>3929</v>
      </c>
    </row>
    <row r="78" spans="1:34">
      <c r="A78" s="296"/>
      <c r="B78" s="40" t="str">
        <f t="shared" si="12"/>
        <v/>
      </c>
      <c r="C78" s="86"/>
      <c r="D78" s="40" t="str">
        <f t="shared" si="13"/>
        <v/>
      </c>
      <c r="E78" s="77"/>
      <c r="F78" s="40" t="str">
        <f t="shared" si="14"/>
        <v/>
      </c>
      <c r="G78" s="40" t="str">
        <f t="shared" si="15"/>
        <v/>
      </c>
      <c r="H78" s="76"/>
      <c r="I78" s="76"/>
      <c r="J78" s="76"/>
      <c r="K78" s="86"/>
      <c r="L78" s="85"/>
      <c r="M78" s="85"/>
      <c r="N78" s="86"/>
      <c r="O78" s="200"/>
      <c r="P78" s="44"/>
      <c r="Q78" t="str">
        <f>IF(C78="","",'OPĆI DIO'!$C$1)</f>
        <v/>
      </c>
      <c r="R78" t="str">
        <f t="shared" si="16"/>
        <v/>
      </c>
      <c r="S78" t="str">
        <f t="shared" si="17"/>
        <v/>
      </c>
      <c r="T78" t="str">
        <f t="shared" si="18"/>
        <v/>
      </c>
      <c r="U78" t="str">
        <f t="shared" si="19"/>
        <v/>
      </c>
      <c r="Y78">
        <v>3833</v>
      </c>
      <c r="Z78" t="s">
        <v>152</v>
      </c>
      <c r="AB78" t="str">
        <f t="shared" si="20"/>
        <v>38</v>
      </c>
      <c r="AC78" t="str">
        <f t="shared" si="21"/>
        <v>383</v>
      </c>
      <c r="AE78" t="s">
        <v>1595</v>
      </c>
      <c r="AF78" t="s">
        <v>1596</v>
      </c>
      <c r="AG78" t="str">
        <f t="shared" si="22"/>
        <v>A679072</v>
      </c>
      <c r="AH78" t="s">
        <v>3929</v>
      </c>
    </row>
    <row r="79" spans="1:34">
      <c r="A79" s="296"/>
      <c r="B79" s="40" t="str">
        <f t="shared" si="12"/>
        <v/>
      </c>
      <c r="C79" s="86"/>
      <c r="D79" s="40" t="str">
        <f t="shared" si="13"/>
        <v/>
      </c>
      <c r="E79" s="77"/>
      <c r="F79" s="40" t="str">
        <f t="shared" si="14"/>
        <v/>
      </c>
      <c r="G79" s="40" t="str">
        <f t="shared" si="15"/>
        <v/>
      </c>
      <c r="H79" s="76"/>
      <c r="I79" s="76"/>
      <c r="J79" s="76"/>
      <c r="K79" s="86"/>
      <c r="L79" s="85"/>
      <c r="M79" s="85"/>
      <c r="N79" s="86"/>
      <c r="O79" s="200"/>
      <c r="P79" s="44"/>
      <c r="Q79" t="str">
        <f>IF(C79="","",'OPĆI DIO'!$C$1)</f>
        <v/>
      </c>
      <c r="R79" t="str">
        <f t="shared" si="16"/>
        <v/>
      </c>
      <c r="S79" t="str">
        <f t="shared" si="17"/>
        <v/>
      </c>
      <c r="T79" t="str">
        <f t="shared" si="18"/>
        <v/>
      </c>
      <c r="U79" t="str">
        <f t="shared" si="19"/>
        <v/>
      </c>
      <c r="Y79">
        <v>3834</v>
      </c>
      <c r="Z79" t="s">
        <v>153</v>
      </c>
      <c r="AB79" t="str">
        <f t="shared" si="20"/>
        <v>38</v>
      </c>
      <c r="AC79" t="str">
        <f t="shared" si="21"/>
        <v>383</v>
      </c>
      <c r="AE79" t="s">
        <v>1597</v>
      </c>
      <c r="AF79" t="s">
        <v>1598</v>
      </c>
      <c r="AG79" t="str">
        <f t="shared" si="22"/>
        <v>A679072</v>
      </c>
      <c r="AH79" t="s">
        <v>3929</v>
      </c>
    </row>
    <row r="80" spans="1:34">
      <c r="A80" s="296"/>
      <c r="B80" s="40" t="str">
        <f t="shared" si="12"/>
        <v/>
      </c>
      <c r="C80" s="86"/>
      <c r="D80" s="40" t="str">
        <f t="shared" si="13"/>
        <v/>
      </c>
      <c r="E80" s="77"/>
      <c r="F80" s="40" t="str">
        <f t="shared" si="14"/>
        <v/>
      </c>
      <c r="G80" s="40" t="str">
        <f t="shared" si="15"/>
        <v/>
      </c>
      <c r="H80" s="76"/>
      <c r="I80" s="76"/>
      <c r="J80" s="76"/>
      <c r="K80" s="86"/>
      <c r="L80" s="85"/>
      <c r="M80" s="85"/>
      <c r="N80" s="86"/>
      <c r="O80" s="200"/>
      <c r="P80" s="44"/>
      <c r="Q80" t="str">
        <f>IF(C80="","",'OPĆI DIO'!$C$1)</f>
        <v/>
      </c>
      <c r="R80" t="str">
        <f t="shared" si="16"/>
        <v/>
      </c>
      <c r="S80" t="str">
        <f t="shared" si="17"/>
        <v/>
      </c>
      <c r="T80" t="str">
        <f t="shared" si="18"/>
        <v/>
      </c>
      <c r="U80" t="str">
        <f t="shared" si="19"/>
        <v/>
      </c>
      <c r="Y80">
        <v>3835</v>
      </c>
      <c r="Z80" t="s">
        <v>154</v>
      </c>
      <c r="AB80" t="str">
        <f t="shared" si="20"/>
        <v>38</v>
      </c>
      <c r="AC80" t="str">
        <f t="shared" si="21"/>
        <v>383</v>
      </c>
      <c r="AE80" t="s">
        <v>1599</v>
      </c>
      <c r="AF80" t="s">
        <v>1600</v>
      </c>
      <c r="AG80" t="str">
        <f t="shared" si="22"/>
        <v>A679072</v>
      </c>
      <c r="AH80" t="s">
        <v>3929</v>
      </c>
    </row>
    <row r="81" spans="1:34">
      <c r="A81" s="296"/>
      <c r="B81" s="40" t="str">
        <f t="shared" si="12"/>
        <v/>
      </c>
      <c r="C81" s="86"/>
      <c r="D81" s="40" t="str">
        <f t="shared" si="13"/>
        <v/>
      </c>
      <c r="E81" s="77"/>
      <c r="F81" s="40" t="str">
        <f t="shared" si="14"/>
        <v/>
      </c>
      <c r="G81" s="40" t="str">
        <f t="shared" si="15"/>
        <v/>
      </c>
      <c r="H81" s="76"/>
      <c r="I81" s="76"/>
      <c r="J81" s="76"/>
      <c r="K81" s="86"/>
      <c r="L81" s="85"/>
      <c r="M81" s="85"/>
      <c r="N81" s="86"/>
      <c r="O81" s="200"/>
      <c r="P81" s="44"/>
      <c r="Q81" t="str">
        <f>IF(C81="","",'OPĆI DIO'!$C$1)</f>
        <v/>
      </c>
      <c r="R81" t="str">
        <f t="shared" si="16"/>
        <v/>
      </c>
      <c r="S81" t="str">
        <f t="shared" si="17"/>
        <v/>
      </c>
      <c r="T81" t="str">
        <f t="shared" si="18"/>
        <v/>
      </c>
      <c r="U81" t="str">
        <f t="shared" si="19"/>
        <v/>
      </c>
      <c r="Y81">
        <v>3861</v>
      </c>
      <c r="Z81" s="84" t="s">
        <v>653</v>
      </c>
      <c r="AB81" t="str">
        <f t="shared" si="20"/>
        <v>38</v>
      </c>
      <c r="AC81" t="str">
        <f t="shared" si="21"/>
        <v>386</v>
      </c>
      <c r="AE81" t="s">
        <v>1601</v>
      </c>
      <c r="AF81" t="s">
        <v>1602</v>
      </c>
      <c r="AG81" t="str">
        <f t="shared" si="22"/>
        <v>A679072</v>
      </c>
      <c r="AH81" t="s">
        <v>3929</v>
      </c>
    </row>
    <row r="82" spans="1:34">
      <c r="A82" s="296"/>
      <c r="B82" s="40" t="str">
        <f t="shared" si="12"/>
        <v/>
      </c>
      <c r="C82" s="86"/>
      <c r="D82" s="40" t="str">
        <f t="shared" si="13"/>
        <v/>
      </c>
      <c r="E82" s="77"/>
      <c r="F82" s="40" t="str">
        <f t="shared" si="14"/>
        <v/>
      </c>
      <c r="G82" s="40" t="str">
        <f t="shared" si="15"/>
        <v/>
      </c>
      <c r="H82" s="76"/>
      <c r="I82" s="76"/>
      <c r="J82" s="76"/>
      <c r="K82" s="86"/>
      <c r="L82" s="85"/>
      <c r="M82" s="85"/>
      <c r="N82" s="86"/>
      <c r="O82" s="200"/>
      <c r="P82" s="44"/>
      <c r="Q82" t="str">
        <f>IF(C82="","",'OPĆI DIO'!$C$1)</f>
        <v/>
      </c>
      <c r="R82" t="str">
        <f t="shared" si="16"/>
        <v/>
      </c>
      <c r="S82" t="str">
        <f t="shared" si="17"/>
        <v/>
      </c>
      <c r="T82" t="str">
        <f t="shared" si="18"/>
        <v/>
      </c>
      <c r="U82" t="str">
        <f t="shared" si="19"/>
        <v/>
      </c>
      <c r="Y82">
        <v>3862</v>
      </c>
      <c r="Z82" t="s">
        <v>654</v>
      </c>
      <c r="AB82" t="str">
        <f t="shared" si="20"/>
        <v>38</v>
      </c>
      <c r="AC82" t="str">
        <f t="shared" si="21"/>
        <v>386</v>
      </c>
      <c r="AE82" t="s">
        <v>1603</v>
      </c>
      <c r="AF82" t="s">
        <v>1604</v>
      </c>
      <c r="AG82" t="str">
        <f t="shared" si="22"/>
        <v>A679072</v>
      </c>
      <c r="AH82" t="s">
        <v>3929</v>
      </c>
    </row>
    <row r="83" spans="1:34">
      <c r="A83" s="296"/>
      <c r="B83" s="40" t="str">
        <f t="shared" si="12"/>
        <v/>
      </c>
      <c r="C83" s="86"/>
      <c r="D83" s="40" t="str">
        <f t="shared" si="13"/>
        <v/>
      </c>
      <c r="E83" s="77"/>
      <c r="F83" s="40" t="str">
        <f t="shared" si="14"/>
        <v/>
      </c>
      <c r="G83" s="40" t="str">
        <f t="shared" si="15"/>
        <v/>
      </c>
      <c r="H83" s="76"/>
      <c r="I83" s="76"/>
      <c r="J83" s="76"/>
      <c r="K83" s="86"/>
      <c r="L83" s="85"/>
      <c r="M83" s="85"/>
      <c r="N83" s="86"/>
      <c r="O83" s="200"/>
      <c r="P83" s="44"/>
      <c r="Q83" t="str">
        <f>IF(C83="","",'OPĆI DIO'!$C$1)</f>
        <v/>
      </c>
      <c r="R83" t="str">
        <f t="shared" si="16"/>
        <v/>
      </c>
      <c r="S83" t="str">
        <f t="shared" si="17"/>
        <v/>
      </c>
      <c r="T83" t="str">
        <f t="shared" si="18"/>
        <v/>
      </c>
      <c r="U83" t="str">
        <f t="shared" si="19"/>
        <v/>
      </c>
      <c r="Y83">
        <v>3863</v>
      </c>
      <c r="Z83" t="s">
        <v>655</v>
      </c>
      <c r="AB83" t="str">
        <f t="shared" si="20"/>
        <v>38</v>
      </c>
      <c r="AC83" t="str">
        <f t="shared" si="21"/>
        <v>386</v>
      </c>
      <c r="AE83" t="s">
        <v>1605</v>
      </c>
      <c r="AF83" t="s">
        <v>1606</v>
      </c>
      <c r="AG83" t="str">
        <f t="shared" si="22"/>
        <v>A679072</v>
      </c>
      <c r="AH83" t="s">
        <v>3929</v>
      </c>
    </row>
    <row r="84" spans="1:34">
      <c r="A84" s="296"/>
      <c r="B84" s="40" t="str">
        <f t="shared" si="12"/>
        <v/>
      </c>
      <c r="C84" s="86"/>
      <c r="D84" s="40" t="str">
        <f t="shared" si="13"/>
        <v/>
      </c>
      <c r="E84" s="77"/>
      <c r="F84" s="40" t="str">
        <f t="shared" si="14"/>
        <v/>
      </c>
      <c r="G84" s="40" t="str">
        <f t="shared" si="15"/>
        <v/>
      </c>
      <c r="H84" s="76"/>
      <c r="I84" s="76"/>
      <c r="J84" s="76"/>
      <c r="K84" s="86"/>
      <c r="L84" s="85"/>
      <c r="M84" s="85"/>
      <c r="N84" s="86"/>
      <c r="O84" s="200"/>
      <c r="P84" s="44"/>
      <c r="Q84" t="str">
        <f>IF(C84="","",'OPĆI DIO'!$C$1)</f>
        <v/>
      </c>
      <c r="R84" t="str">
        <f t="shared" si="16"/>
        <v/>
      </c>
      <c r="S84" t="str">
        <f t="shared" si="17"/>
        <v/>
      </c>
      <c r="T84" t="str">
        <f t="shared" si="18"/>
        <v/>
      </c>
      <c r="U84" t="str">
        <f t="shared" si="19"/>
        <v/>
      </c>
      <c r="Y84">
        <v>4111</v>
      </c>
      <c r="Z84" t="s">
        <v>155</v>
      </c>
      <c r="AB84" t="str">
        <f t="shared" si="20"/>
        <v>41</v>
      </c>
      <c r="AC84" t="str">
        <f t="shared" si="21"/>
        <v>411</v>
      </c>
      <c r="AE84" t="s">
        <v>1607</v>
      </c>
      <c r="AF84" t="s">
        <v>1608</v>
      </c>
      <c r="AG84" t="str">
        <f t="shared" si="22"/>
        <v>A679072</v>
      </c>
      <c r="AH84" t="s">
        <v>3929</v>
      </c>
    </row>
    <row r="85" spans="1:34">
      <c r="A85" s="296"/>
      <c r="B85" s="40" t="str">
        <f t="shared" si="12"/>
        <v/>
      </c>
      <c r="C85" s="86"/>
      <c r="D85" s="40" t="str">
        <f t="shared" si="13"/>
        <v/>
      </c>
      <c r="E85" s="77"/>
      <c r="F85" s="40" t="str">
        <f t="shared" si="14"/>
        <v/>
      </c>
      <c r="G85" s="40" t="str">
        <f t="shared" si="15"/>
        <v/>
      </c>
      <c r="H85" s="76"/>
      <c r="I85" s="76"/>
      <c r="J85" s="76"/>
      <c r="K85" s="86"/>
      <c r="L85" s="85"/>
      <c r="M85" s="85"/>
      <c r="N85" s="86"/>
      <c r="O85" s="200"/>
      <c r="P85" s="44"/>
      <c r="Q85" t="str">
        <f>IF(C85="","",'OPĆI DIO'!$C$1)</f>
        <v/>
      </c>
      <c r="R85" t="str">
        <f t="shared" si="16"/>
        <v/>
      </c>
      <c r="S85" t="str">
        <f t="shared" si="17"/>
        <v/>
      </c>
      <c r="T85" t="str">
        <f t="shared" si="18"/>
        <v/>
      </c>
      <c r="U85" t="str">
        <f t="shared" si="19"/>
        <v/>
      </c>
      <c r="Y85">
        <v>4113</v>
      </c>
      <c r="Z85" t="s">
        <v>189</v>
      </c>
      <c r="AB85" t="str">
        <f t="shared" si="20"/>
        <v>41</v>
      </c>
      <c r="AC85" t="str">
        <f t="shared" si="21"/>
        <v>411</v>
      </c>
      <c r="AE85" t="s">
        <v>1609</v>
      </c>
      <c r="AF85" t="s">
        <v>1610</v>
      </c>
      <c r="AG85" t="str">
        <f t="shared" si="22"/>
        <v>A679072</v>
      </c>
      <c r="AH85" t="s">
        <v>3929</v>
      </c>
    </row>
    <row r="86" spans="1:34">
      <c r="A86" s="296"/>
      <c r="B86" s="40" t="str">
        <f t="shared" si="12"/>
        <v/>
      </c>
      <c r="C86" s="86"/>
      <c r="D86" s="40" t="str">
        <f t="shared" si="13"/>
        <v/>
      </c>
      <c r="E86" s="77"/>
      <c r="F86" s="40" t="str">
        <f t="shared" si="14"/>
        <v/>
      </c>
      <c r="G86" s="40" t="str">
        <f t="shared" si="15"/>
        <v/>
      </c>
      <c r="H86" s="76"/>
      <c r="I86" s="76"/>
      <c r="J86" s="76"/>
      <c r="K86" s="86"/>
      <c r="L86" s="85"/>
      <c r="M86" s="85"/>
      <c r="N86" s="86"/>
      <c r="O86" s="200"/>
      <c r="P86" s="44"/>
      <c r="Q86" t="str">
        <f>IF(C86="","",'OPĆI DIO'!$C$1)</f>
        <v/>
      </c>
      <c r="R86" t="str">
        <f t="shared" si="16"/>
        <v/>
      </c>
      <c r="S86" t="str">
        <f t="shared" si="17"/>
        <v/>
      </c>
      <c r="T86" t="str">
        <f t="shared" si="18"/>
        <v/>
      </c>
      <c r="U86" t="str">
        <f t="shared" si="19"/>
        <v/>
      </c>
      <c r="Y86">
        <v>4122</v>
      </c>
      <c r="Z86" t="s">
        <v>156</v>
      </c>
      <c r="AB86" t="str">
        <f t="shared" si="20"/>
        <v>41</v>
      </c>
      <c r="AC86" t="str">
        <f t="shared" si="21"/>
        <v>412</v>
      </c>
      <c r="AE86" t="s">
        <v>1611</v>
      </c>
      <c r="AF86" t="s">
        <v>1612</v>
      </c>
      <c r="AG86" t="str">
        <f t="shared" si="22"/>
        <v>A679072</v>
      </c>
      <c r="AH86" t="s">
        <v>3929</v>
      </c>
    </row>
    <row r="87" spans="1:34">
      <c r="A87" s="296"/>
      <c r="B87" s="40" t="str">
        <f t="shared" si="12"/>
        <v/>
      </c>
      <c r="C87" s="86"/>
      <c r="D87" s="40" t="str">
        <f t="shared" si="13"/>
        <v/>
      </c>
      <c r="E87" s="77"/>
      <c r="F87" s="40" t="str">
        <f t="shared" si="14"/>
        <v/>
      </c>
      <c r="G87" s="40" t="str">
        <f t="shared" si="15"/>
        <v/>
      </c>
      <c r="H87" s="76"/>
      <c r="I87" s="76"/>
      <c r="J87" s="76"/>
      <c r="K87" s="86"/>
      <c r="L87" s="85"/>
      <c r="M87" s="85"/>
      <c r="N87" s="86"/>
      <c r="O87" s="200"/>
      <c r="P87" s="44"/>
      <c r="Q87" t="str">
        <f>IF(C87="","",'OPĆI DIO'!$C$1)</f>
        <v/>
      </c>
      <c r="R87" t="str">
        <f t="shared" si="16"/>
        <v/>
      </c>
      <c r="S87" t="str">
        <f t="shared" si="17"/>
        <v/>
      </c>
      <c r="T87" t="str">
        <f t="shared" si="18"/>
        <v/>
      </c>
      <c r="U87" t="str">
        <f t="shared" si="19"/>
        <v/>
      </c>
      <c r="Y87">
        <v>4123</v>
      </c>
      <c r="Z87" t="s">
        <v>127</v>
      </c>
      <c r="AB87" t="str">
        <f t="shared" si="20"/>
        <v>41</v>
      </c>
      <c r="AC87" t="str">
        <f t="shared" si="21"/>
        <v>412</v>
      </c>
      <c r="AE87" t="s">
        <v>1613</v>
      </c>
      <c r="AF87" t="s">
        <v>1614</v>
      </c>
      <c r="AG87" t="str">
        <f t="shared" si="22"/>
        <v>A679072</v>
      </c>
      <c r="AH87" t="s">
        <v>3929</v>
      </c>
    </row>
    <row r="88" spans="1:34">
      <c r="A88" s="296"/>
      <c r="B88" s="40" t="str">
        <f t="shared" si="12"/>
        <v/>
      </c>
      <c r="C88" s="86"/>
      <c r="D88" s="40" t="str">
        <f t="shared" si="13"/>
        <v/>
      </c>
      <c r="E88" s="77"/>
      <c r="F88" s="40" t="str">
        <f t="shared" si="14"/>
        <v/>
      </c>
      <c r="G88" s="40" t="str">
        <f t="shared" si="15"/>
        <v/>
      </c>
      <c r="H88" s="76"/>
      <c r="I88" s="76"/>
      <c r="J88" s="76"/>
      <c r="K88" s="86"/>
      <c r="L88" s="85"/>
      <c r="M88" s="85"/>
      <c r="N88" s="86"/>
      <c r="O88" s="200"/>
      <c r="P88" s="44"/>
      <c r="Q88" t="str">
        <f>IF(C88="","",'OPĆI DIO'!$C$1)</f>
        <v/>
      </c>
      <c r="R88" t="str">
        <f t="shared" si="16"/>
        <v/>
      </c>
      <c r="S88" t="str">
        <f t="shared" si="17"/>
        <v/>
      </c>
      <c r="T88" t="str">
        <f t="shared" si="18"/>
        <v/>
      </c>
      <c r="U88" t="str">
        <f t="shared" si="19"/>
        <v/>
      </c>
      <c r="Y88">
        <v>4124</v>
      </c>
      <c r="Z88" t="s">
        <v>113</v>
      </c>
      <c r="AB88" t="str">
        <f t="shared" si="20"/>
        <v>41</v>
      </c>
      <c r="AC88" t="str">
        <f t="shared" si="21"/>
        <v>412</v>
      </c>
      <c r="AE88" t="s">
        <v>1615</v>
      </c>
      <c r="AF88" t="s">
        <v>1616</v>
      </c>
      <c r="AG88" t="str">
        <f t="shared" si="22"/>
        <v>A679072</v>
      </c>
      <c r="AH88" t="s">
        <v>3929</v>
      </c>
    </row>
    <row r="89" spans="1:34">
      <c r="A89" s="296"/>
      <c r="B89" s="40" t="str">
        <f t="shared" si="12"/>
        <v/>
      </c>
      <c r="C89" s="86"/>
      <c r="D89" s="40" t="str">
        <f t="shared" si="13"/>
        <v/>
      </c>
      <c r="E89" s="77"/>
      <c r="F89" s="40" t="str">
        <f t="shared" si="14"/>
        <v/>
      </c>
      <c r="G89" s="40" t="str">
        <f t="shared" si="15"/>
        <v/>
      </c>
      <c r="H89" s="76"/>
      <c r="I89" s="76"/>
      <c r="J89" s="76"/>
      <c r="K89" s="86"/>
      <c r="L89" s="85"/>
      <c r="M89" s="85"/>
      <c r="N89" s="86"/>
      <c r="O89" s="200"/>
      <c r="P89" s="44"/>
      <c r="Q89" t="str">
        <f>IF(C89="","",'OPĆI DIO'!$C$1)</f>
        <v/>
      </c>
      <c r="R89" t="str">
        <f t="shared" si="16"/>
        <v/>
      </c>
      <c r="S89" t="str">
        <f t="shared" si="17"/>
        <v/>
      </c>
      <c r="T89" t="str">
        <f t="shared" si="18"/>
        <v/>
      </c>
      <c r="U89" t="str">
        <f t="shared" si="19"/>
        <v/>
      </c>
      <c r="Y89">
        <v>4126</v>
      </c>
      <c r="Z89" t="s">
        <v>157</v>
      </c>
      <c r="AB89" t="str">
        <f t="shared" si="20"/>
        <v>41</v>
      </c>
      <c r="AC89" t="str">
        <f t="shared" si="21"/>
        <v>412</v>
      </c>
      <c r="AE89" t="s">
        <v>1617</v>
      </c>
      <c r="AF89" t="s">
        <v>1618</v>
      </c>
      <c r="AG89" t="str">
        <f t="shared" si="22"/>
        <v>A679072</v>
      </c>
      <c r="AH89" t="s">
        <v>3929</v>
      </c>
    </row>
    <row r="90" spans="1:34">
      <c r="A90" s="296"/>
      <c r="B90" s="40" t="str">
        <f t="shared" si="12"/>
        <v/>
      </c>
      <c r="C90" s="86"/>
      <c r="D90" s="40" t="str">
        <f t="shared" si="13"/>
        <v/>
      </c>
      <c r="E90" s="77"/>
      <c r="F90" s="40" t="str">
        <f t="shared" si="14"/>
        <v/>
      </c>
      <c r="G90" s="40" t="str">
        <f t="shared" si="15"/>
        <v/>
      </c>
      <c r="H90" s="76"/>
      <c r="I90" s="76"/>
      <c r="J90" s="76"/>
      <c r="K90" s="86"/>
      <c r="L90" s="85"/>
      <c r="M90" s="85"/>
      <c r="N90" s="86"/>
      <c r="O90" s="200"/>
      <c r="P90" s="44"/>
      <c r="Q90" t="str">
        <f>IF(C90="","",'OPĆI DIO'!$C$1)</f>
        <v/>
      </c>
      <c r="R90" t="str">
        <f t="shared" si="16"/>
        <v/>
      </c>
      <c r="S90" t="str">
        <f t="shared" si="17"/>
        <v/>
      </c>
      <c r="T90" t="str">
        <f t="shared" si="18"/>
        <v/>
      </c>
      <c r="U90" t="str">
        <f t="shared" si="19"/>
        <v/>
      </c>
      <c r="Y90">
        <v>4211</v>
      </c>
      <c r="Z90" t="s">
        <v>171</v>
      </c>
      <c r="AB90" t="str">
        <f t="shared" si="20"/>
        <v>42</v>
      </c>
      <c r="AC90" t="str">
        <f t="shared" si="21"/>
        <v>421</v>
      </c>
      <c r="AE90" t="s">
        <v>1619</v>
      </c>
      <c r="AF90" t="s">
        <v>1620</v>
      </c>
      <c r="AG90" t="str">
        <f t="shared" si="22"/>
        <v>A679072</v>
      </c>
      <c r="AH90" t="s">
        <v>3929</v>
      </c>
    </row>
    <row r="91" spans="1:34">
      <c r="A91" s="296"/>
      <c r="B91" s="40" t="str">
        <f t="shared" si="12"/>
        <v/>
      </c>
      <c r="C91" s="86"/>
      <c r="D91" s="40" t="str">
        <f t="shared" si="13"/>
        <v/>
      </c>
      <c r="E91" s="77"/>
      <c r="F91" s="40" t="str">
        <f t="shared" si="14"/>
        <v/>
      </c>
      <c r="G91" s="40" t="str">
        <f t="shared" si="15"/>
        <v/>
      </c>
      <c r="H91" s="76"/>
      <c r="I91" s="76"/>
      <c r="J91" s="76"/>
      <c r="K91" s="86"/>
      <c r="L91" s="85"/>
      <c r="M91" s="85"/>
      <c r="N91" s="86"/>
      <c r="O91" s="200"/>
      <c r="P91" s="44"/>
      <c r="Q91" t="str">
        <f>IF(C91="","",'OPĆI DIO'!$C$1)</f>
        <v/>
      </c>
      <c r="R91" t="str">
        <f t="shared" si="16"/>
        <v/>
      </c>
      <c r="S91" t="str">
        <f t="shared" si="17"/>
        <v/>
      </c>
      <c r="T91" t="str">
        <f t="shared" si="18"/>
        <v/>
      </c>
      <c r="U91" t="str">
        <f t="shared" si="19"/>
        <v/>
      </c>
      <c r="Y91">
        <v>4212</v>
      </c>
      <c r="Z91" t="s">
        <v>59</v>
      </c>
      <c r="AB91" t="str">
        <f t="shared" si="20"/>
        <v>42</v>
      </c>
      <c r="AC91" t="str">
        <f t="shared" si="21"/>
        <v>421</v>
      </c>
      <c r="AE91" t="s">
        <v>1621</v>
      </c>
      <c r="AF91" t="s">
        <v>1622</v>
      </c>
      <c r="AG91" t="str">
        <f t="shared" si="22"/>
        <v>A679072</v>
      </c>
      <c r="AH91" t="s">
        <v>3929</v>
      </c>
    </row>
    <row r="92" spans="1:34">
      <c r="A92" s="296"/>
      <c r="B92" s="40" t="str">
        <f t="shared" si="12"/>
        <v/>
      </c>
      <c r="C92" s="86"/>
      <c r="D92" s="40" t="str">
        <f t="shared" si="13"/>
        <v/>
      </c>
      <c r="E92" s="77"/>
      <c r="F92" s="40" t="str">
        <f t="shared" si="14"/>
        <v/>
      </c>
      <c r="G92" s="40" t="str">
        <f t="shared" si="15"/>
        <v/>
      </c>
      <c r="H92" s="76"/>
      <c r="I92" s="76"/>
      <c r="J92" s="76"/>
      <c r="K92" s="86"/>
      <c r="L92" s="85"/>
      <c r="M92" s="85"/>
      <c r="N92" s="86"/>
      <c r="O92" s="200"/>
      <c r="P92" s="44"/>
      <c r="Q92" t="str">
        <f>IF(C92="","",'OPĆI DIO'!$C$1)</f>
        <v/>
      </c>
      <c r="R92" t="str">
        <f t="shared" si="16"/>
        <v/>
      </c>
      <c r="S92" t="str">
        <f t="shared" si="17"/>
        <v/>
      </c>
      <c r="T92" t="str">
        <f t="shared" si="18"/>
        <v/>
      </c>
      <c r="U92" t="str">
        <f t="shared" si="19"/>
        <v/>
      </c>
      <c r="Y92">
        <v>4213</v>
      </c>
      <c r="Z92" t="s">
        <v>158</v>
      </c>
      <c r="AB92" t="str">
        <f t="shared" si="20"/>
        <v>42</v>
      </c>
      <c r="AC92" t="str">
        <f t="shared" si="21"/>
        <v>421</v>
      </c>
      <c r="AE92" t="s">
        <v>1623</v>
      </c>
      <c r="AF92" t="s">
        <v>1624</v>
      </c>
      <c r="AG92" t="str">
        <f t="shared" si="22"/>
        <v>A679072</v>
      </c>
      <c r="AH92" t="s">
        <v>3929</v>
      </c>
    </row>
    <row r="93" spans="1:34">
      <c r="A93" s="296"/>
      <c r="B93" s="40" t="str">
        <f t="shared" si="12"/>
        <v/>
      </c>
      <c r="C93" s="86"/>
      <c r="D93" s="40" t="str">
        <f t="shared" si="13"/>
        <v/>
      </c>
      <c r="E93" s="77"/>
      <c r="F93" s="40" t="str">
        <f t="shared" si="14"/>
        <v/>
      </c>
      <c r="G93" s="40" t="str">
        <f t="shared" si="15"/>
        <v/>
      </c>
      <c r="H93" s="76"/>
      <c r="I93" s="76"/>
      <c r="J93" s="76"/>
      <c r="K93" s="86"/>
      <c r="L93" s="85"/>
      <c r="M93" s="85"/>
      <c r="N93" s="86"/>
      <c r="O93" s="200"/>
      <c r="P93" s="44"/>
      <c r="Q93" t="str">
        <f>IF(C93="","",'OPĆI DIO'!$C$1)</f>
        <v/>
      </c>
      <c r="R93" t="str">
        <f t="shared" si="16"/>
        <v/>
      </c>
      <c r="S93" t="str">
        <f t="shared" si="17"/>
        <v/>
      </c>
      <c r="T93" t="str">
        <f t="shared" si="18"/>
        <v/>
      </c>
      <c r="U93" t="str">
        <f t="shared" si="19"/>
        <v/>
      </c>
      <c r="Y93">
        <v>4214</v>
      </c>
      <c r="Z93" t="s">
        <v>159</v>
      </c>
      <c r="AB93" t="str">
        <f t="shared" si="20"/>
        <v>42</v>
      </c>
      <c r="AC93" t="str">
        <f t="shared" si="21"/>
        <v>421</v>
      </c>
      <c r="AE93" t="s">
        <v>1625</v>
      </c>
      <c r="AF93" t="s">
        <v>1626</v>
      </c>
      <c r="AG93" t="str">
        <f t="shared" si="22"/>
        <v>A679072</v>
      </c>
      <c r="AH93" t="s">
        <v>3929</v>
      </c>
    </row>
    <row r="94" spans="1:34">
      <c r="A94" s="296"/>
      <c r="B94" s="40" t="str">
        <f t="shared" si="12"/>
        <v/>
      </c>
      <c r="C94" s="86"/>
      <c r="D94" s="40" t="str">
        <f t="shared" si="13"/>
        <v/>
      </c>
      <c r="E94" s="77"/>
      <c r="F94" s="40" t="str">
        <f t="shared" si="14"/>
        <v/>
      </c>
      <c r="G94" s="40" t="str">
        <f t="shared" si="15"/>
        <v/>
      </c>
      <c r="H94" s="76"/>
      <c r="I94" s="76"/>
      <c r="J94" s="76"/>
      <c r="K94" s="86"/>
      <c r="L94" s="85"/>
      <c r="M94" s="85"/>
      <c r="N94" s="86"/>
      <c r="O94" s="200"/>
      <c r="P94" s="44"/>
      <c r="Q94" t="str">
        <f>IF(C94="","",'OPĆI DIO'!$C$1)</f>
        <v/>
      </c>
      <c r="R94" t="str">
        <f t="shared" si="16"/>
        <v/>
      </c>
      <c r="S94" t="str">
        <f t="shared" si="17"/>
        <v/>
      </c>
      <c r="T94" t="str">
        <f t="shared" si="18"/>
        <v/>
      </c>
      <c r="U94" t="str">
        <f t="shared" si="19"/>
        <v/>
      </c>
      <c r="Y94">
        <v>4221</v>
      </c>
      <c r="Z94" t="s">
        <v>94</v>
      </c>
      <c r="AB94" t="str">
        <f t="shared" si="20"/>
        <v>42</v>
      </c>
      <c r="AC94" t="str">
        <f t="shared" si="21"/>
        <v>422</v>
      </c>
      <c r="AE94" t="s">
        <v>1627</v>
      </c>
      <c r="AF94" t="s">
        <v>1628</v>
      </c>
      <c r="AG94" t="str">
        <f t="shared" si="22"/>
        <v>A679072</v>
      </c>
      <c r="AH94" t="s">
        <v>3929</v>
      </c>
    </row>
    <row r="95" spans="1:34">
      <c r="A95" s="296"/>
      <c r="B95" s="40" t="str">
        <f t="shared" si="12"/>
        <v/>
      </c>
      <c r="C95" s="86"/>
      <c r="D95" s="40" t="str">
        <f t="shared" si="13"/>
        <v/>
      </c>
      <c r="E95" s="77"/>
      <c r="F95" s="40" t="str">
        <f t="shared" si="14"/>
        <v/>
      </c>
      <c r="G95" s="40" t="str">
        <f t="shared" si="15"/>
        <v/>
      </c>
      <c r="H95" s="76"/>
      <c r="I95" s="76"/>
      <c r="J95" s="76"/>
      <c r="K95" s="86"/>
      <c r="L95" s="85"/>
      <c r="M95" s="85"/>
      <c r="N95" s="86"/>
      <c r="O95" s="200"/>
      <c r="P95" s="44"/>
      <c r="Q95" t="str">
        <f>IF(C95="","",'OPĆI DIO'!$C$1)</f>
        <v/>
      </c>
      <c r="R95" t="str">
        <f t="shared" si="16"/>
        <v/>
      </c>
      <c r="S95" t="str">
        <f t="shared" si="17"/>
        <v/>
      </c>
      <c r="T95" t="str">
        <f t="shared" si="18"/>
        <v/>
      </c>
      <c r="U95" t="str">
        <f t="shared" si="19"/>
        <v/>
      </c>
      <c r="Y95">
        <v>4222</v>
      </c>
      <c r="Z95" t="s">
        <v>105</v>
      </c>
      <c r="AB95" t="str">
        <f t="shared" si="20"/>
        <v>42</v>
      </c>
      <c r="AC95" t="str">
        <f t="shared" si="21"/>
        <v>422</v>
      </c>
      <c r="AE95" t="s">
        <v>1629</v>
      </c>
      <c r="AF95" t="s">
        <v>1630</v>
      </c>
      <c r="AG95" t="str">
        <f t="shared" si="22"/>
        <v>A679072</v>
      </c>
      <c r="AH95" t="s">
        <v>3929</v>
      </c>
    </row>
    <row r="96" spans="1:34">
      <c r="A96" s="296"/>
      <c r="B96" s="40" t="str">
        <f t="shared" si="12"/>
        <v/>
      </c>
      <c r="C96" s="86"/>
      <c r="D96" s="40" t="str">
        <f t="shared" si="13"/>
        <v/>
      </c>
      <c r="E96" s="77"/>
      <c r="F96" s="40" t="str">
        <f t="shared" si="14"/>
        <v/>
      </c>
      <c r="G96" s="40" t="str">
        <f t="shared" si="15"/>
        <v/>
      </c>
      <c r="H96" s="76"/>
      <c r="I96" s="76"/>
      <c r="J96" s="76"/>
      <c r="K96" s="86"/>
      <c r="L96" s="85"/>
      <c r="M96" s="85"/>
      <c r="N96" s="86"/>
      <c r="O96" s="200"/>
      <c r="P96" s="44"/>
      <c r="Q96" t="str">
        <f>IF(C96="","",'OPĆI DIO'!$C$1)</f>
        <v/>
      </c>
      <c r="R96" t="str">
        <f t="shared" si="16"/>
        <v/>
      </c>
      <c r="S96" t="str">
        <f t="shared" si="17"/>
        <v/>
      </c>
      <c r="T96" t="str">
        <f t="shared" si="18"/>
        <v/>
      </c>
      <c r="U96" t="str">
        <f t="shared" si="19"/>
        <v/>
      </c>
      <c r="Y96">
        <v>4223</v>
      </c>
      <c r="Z96" t="s">
        <v>118</v>
      </c>
      <c r="AB96" t="str">
        <f t="shared" si="20"/>
        <v>42</v>
      </c>
      <c r="AC96" t="str">
        <f t="shared" si="21"/>
        <v>422</v>
      </c>
      <c r="AE96" t="s">
        <v>1631</v>
      </c>
      <c r="AF96" t="s">
        <v>1632</v>
      </c>
      <c r="AG96" t="str">
        <f t="shared" si="22"/>
        <v>A679072</v>
      </c>
      <c r="AH96" t="s">
        <v>3929</v>
      </c>
    </row>
    <row r="97" spans="1:34">
      <c r="A97" s="296"/>
      <c r="B97" s="40" t="str">
        <f t="shared" si="12"/>
        <v/>
      </c>
      <c r="C97" s="86"/>
      <c r="D97" s="40" t="str">
        <f t="shared" si="13"/>
        <v/>
      </c>
      <c r="E97" s="77"/>
      <c r="F97" s="40" t="str">
        <f t="shared" si="14"/>
        <v/>
      </c>
      <c r="G97" s="40" t="str">
        <f t="shared" si="15"/>
        <v/>
      </c>
      <c r="H97" s="76"/>
      <c r="I97" s="76"/>
      <c r="J97" s="76"/>
      <c r="K97" s="86"/>
      <c r="L97" s="85"/>
      <c r="M97" s="85"/>
      <c r="N97" s="86"/>
      <c r="O97" s="200"/>
      <c r="P97" s="44"/>
      <c r="Q97" t="str">
        <f>IF(C97="","",'OPĆI DIO'!$C$1)</f>
        <v/>
      </c>
      <c r="R97" t="str">
        <f t="shared" si="16"/>
        <v/>
      </c>
      <c r="S97" t="str">
        <f t="shared" si="17"/>
        <v/>
      </c>
      <c r="T97" t="str">
        <f t="shared" si="18"/>
        <v/>
      </c>
      <c r="U97" t="str">
        <f t="shared" si="19"/>
        <v/>
      </c>
      <c r="Y97">
        <v>4224</v>
      </c>
      <c r="Z97" t="s">
        <v>111</v>
      </c>
      <c r="AB97" t="str">
        <f t="shared" si="20"/>
        <v>42</v>
      </c>
      <c r="AC97" t="str">
        <f t="shared" si="21"/>
        <v>422</v>
      </c>
      <c r="AE97" t="s">
        <v>1633</v>
      </c>
      <c r="AF97" t="s">
        <v>1634</v>
      </c>
      <c r="AG97" t="str">
        <f t="shared" si="22"/>
        <v>A679072</v>
      </c>
      <c r="AH97" t="s">
        <v>3929</v>
      </c>
    </row>
    <row r="98" spans="1:34">
      <c r="A98" s="296"/>
      <c r="B98" s="40" t="str">
        <f t="shared" si="12"/>
        <v/>
      </c>
      <c r="C98" s="86"/>
      <c r="D98" s="40" t="str">
        <f t="shared" si="13"/>
        <v/>
      </c>
      <c r="E98" s="77"/>
      <c r="F98" s="40" t="str">
        <f t="shared" si="14"/>
        <v/>
      </c>
      <c r="G98" s="40" t="str">
        <f t="shared" si="15"/>
        <v/>
      </c>
      <c r="H98" s="76"/>
      <c r="I98" s="76"/>
      <c r="J98" s="76"/>
      <c r="K98" s="86"/>
      <c r="L98" s="85"/>
      <c r="M98" s="85"/>
      <c r="N98" s="86"/>
      <c r="O98" s="200"/>
      <c r="P98" s="44"/>
      <c r="Q98" t="str">
        <f>IF(C98="","",'OPĆI DIO'!$C$1)</f>
        <v/>
      </c>
      <c r="R98" t="str">
        <f t="shared" si="16"/>
        <v/>
      </c>
      <c r="S98" t="str">
        <f t="shared" si="17"/>
        <v/>
      </c>
      <c r="T98" t="str">
        <f t="shared" si="18"/>
        <v/>
      </c>
      <c r="U98" t="str">
        <f t="shared" si="19"/>
        <v/>
      </c>
      <c r="Y98">
        <v>4225</v>
      </c>
      <c r="Z98" t="s">
        <v>115</v>
      </c>
      <c r="AB98" t="str">
        <f t="shared" si="20"/>
        <v>42</v>
      </c>
      <c r="AC98" t="str">
        <f t="shared" si="21"/>
        <v>422</v>
      </c>
      <c r="AE98" t="s">
        <v>1635</v>
      </c>
      <c r="AF98" t="s">
        <v>1636</v>
      </c>
      <c r="AG98" t="str">
        <f t="shared" si="22"/>
        <v>A679072</v>
      </c>
      <c r="AH98" t="s">
        <v>3929</v>
      </c>
    </row>
    <row r="99" spans="1:34">
      <c r="A99" s="296"/>
      <c r="B99" s="40" t="str">
        <f t="shared" si="12"/>
        <v/>
      </c>
      <c r="C99" s="86"/>
      <c r="D99" s="40" t="str">
        <f t="shared" si="13"/>
        <v/>
      </c>
      <c r="E99" s="77"/>
      <c r="F99" s="40" t="str">
        <f t="shared" si="14"/>
        <v/>
      </c>
      <c r="G99" s="40" t="str">
        <f t="shared" si="15"/>
        <v/>
      </c>
      <c r="H99" s="76"/>
      <c r="I99" s="76"/>
      <c r="J99" s="76"/>
      <c r="K99" s="86"/>
      <c r="L99" s="85"/>
      <c r="M99" s="85"/>
      <c r="N99" s="86"/>
      <c r="O99" s="200"/>
      <c r="P99" s="44"/>
      <c r="Q99" t="str">
        <f>IF(C99="","",'OPĆI DIO'!$C$1)</f>
        <v/>
      </c>
      <c r="R99" t="str">
        <f t="shared" si="16"/>
        <v/>
      </c>
      <c r="S99" t="str">
        <f t="shared" si="17"/>
        <v/>
      </c>
      <c r="T99" t="str">
        <f t="shared" si="18"/>
        <v/>
      </c>
      <c r="U99" t="str">
        <f t="shared" si="19"/>
        <v/>
      </c>
      <c r="Y99">
        <v>4226</v>
      </c>
      <c r="Z99" t="s">
        <v>160</v>
      </c>
      <c r="AB99" t="str">
        <f t="shared" si="20"/>
        <v>42</v>
      </c>
      <c r="AC99" t="str">
        <f t="shared" si="21"/>
        <v>422</v>
      </c>
      <c r="AE99" t="s">
        <v>1637</v>
      </c>
      <c r="AF99" t="s">
        <v>1638</v>
      </c>
      <c r="AG99" t="str">
        <f t="shared" si="22"/>
        <v>A679072</v>
      </c>
      <c r="AH99" t="s">
        <v>3929</v>
      </c>
    </row>
    <row r="100" spans="1:34">
      <c r="A100" s="296"/>
      <c r="B100" s="40" t="str">
        <f t="shared" si="12"/>
        <v/>
      </c>
      <c r="C100" s="86"/>
      <c r="D100" s="40" t="str">
        <f t="shared" si="13"/>
        <v/>
      </c>
      <c r="E100" s="77"/>
      <c r="F100" s="40" t="str">
        <f t="shared" si="14"/>
        <v/>
      </c>
      <c r="G100" s="40" t="str">
        <f t="shared" si="15"/>
        <v/>
      </c>
      <c r="H100" s="76"/>
      <c r="I100" s="76"/>
      <c r="J100" s="76"/>
      <c r="K100" s="86"/>
      <c r="L100" s="85"/>
      <c r="M100" s="85"/>
      <c r="N100" s="86"/>
      <c r="O100" s="200"/>
      <c r="P100" s="44"/>
      <c r="Q100" t="str">
        <f>IF(C100="","",'OPĆI DIO'!$C$1)</f>
        <v/>
      </c>
      <c r="R100" t="str">
        <f t="shared" si="16"/>
        <v/>
      </c>
      <c r="S100" t="str">
        <f t="shared" si="17"/>
        <v/>
      </c>
      <c r="T100" t="str">
        <f t="shared" si="18"/>
        <v/>
      </c>
      <c r="U100" t="str">
        <f t="shared" si="19"/>
        <v/>
      </c>
      <c r="Y100">
        <v>4227</v>
      </c>
      <c r="Z100" t="s">
        <v>128</v>
      </c>
      <c r="AB100" t="str">
        <f t="shared" si="20"/>
        <v>42</v>
      </c>
      <c r="AC100" t="str">
        <f t="shared" si="21"/>
        <v>422</v>
      </c>
      <c r="AE100" t="s">
        <v>1639</v>
      </c>
      <c r="AF100" t="s">
        <v>1640</v>
      </c>
      <c r="AG100" t="str">
        <f t="shared" si="22"/>
        <v>A679072</v>
      </c>
      <c r="AH100" t="s">
        <v>3929</v>
      </c>
    </row>
    <row r="101" spans="1:34">
      <c r="A101" s="296"/>
      <c r="B101" s="40" t="str">
        <f t="shared" si="12"/>
        <v/>
      </c>
      <c r="C101" s="86"/>
      <c r="D101" s="40" t="str">
        <f t="shared" si="13"/>
        <v/>
      </c>
      <c r="E101" s="77"/>
      <c r="F101" s="40" t="str">
        <f t="shared" si="14"/>
        <v/>
      </c>
      <c r="G101" s="40" t="str">
        <f t="shared" si="15"/>
        <v/>
      </c>
      <c r="H101" s="76"/>
      <c r="I101" s="76"/>
      <c r="J101" s="76"/>
      <c r="K101" s="86"/>
      <c r="L101" s="85"/>
      <c r="M101" s="85"/>
      <c r="N101" s="86"/>
      <c r="O101" s="200"/>
      <c r="P101" s="44"/>
      <c r="Q101" t="str">
        <f>IF(C101="","",'OPĆI DIO'!$C$1)</f>
        <v/>
      </c>
      <c r="R101" t="str">
        <f t="shared" si="16"/>
        <v/>
      </c>
      <c r="S101" t="str">
        <f t="shared" si="17"/>
        <v/>
      </c>
      <c r="T101" t="str">
        <f t="shared" si="18"/>
        <v/>
      </c>
      <c r="U101" t="str">
        <f t="shared" si="19"/>
        <v/>
      </c>
      <c r="Y101">
        <v>4231</v>
      </c>
      <c r="Z101" t="s">
        <v>161</v>
      </c>
      <c r="AB101" t="str">
        <f t="shared" si="20"/>
        <v>42</v>
      </c>
      <c r="AC101" t="str">
        <f t="shared" si="21"/>
        <v>423</v>
      </c>
      <c r="AE101" t="s">
        <v>1641</v>
      </c>
      <c r="AF101" t="s">
        <v>1642</v>
      </c>
      <c r="AG101" t="str">
        <f t="shared" si="22"/>
        <v>A679072</v>
      </c>
      <c r="AH101" t="s">
        <v>3929</v>
      </c>
    </row>
    <row r="102" spans="1:34">
      <c r="A102" s="296"/>
      <c r="B102" s="40" t="str">
        <f t="shared" si="12"/>
        <v/>
      </c>
      <c r="C102" s="86"/>
      <c r="D102" s="40" t="str">
        <f t="shared" si="13"/>
        <v/>
      </c>
      <c r="E102" s="77"/>
      <c r="F102" s="40" t="str">
        <f t="shared" si="14"/>
        <v/>
      </c>
      <c r="G102" s="40" t="str">
        <f t="shared" si="15"/>
        <v/>
      </c>
      <c r="H102" s="76"/>
      <c r="I102" s="76"/>
      <c r="J102" s="76"/>
      <c r="K102" s="86"/>
      <c r="L102" s="85"/>
      <c r="M102" s="85"/>
      <c r="N102" s="86"/>
      <c r="O102" s="200"/>
      <c r="P102" s="44"/>
      <c r="Q102" t="str">
        <f>IF(C102="","",'OPĆI DIO'!$C$1)</f>
        <v/>
      </c>
      <c r="R102" t="str">
        <f t="shared" si="16"/>
        <v/>
      </c>
      <c r="S102" t="str">
        <f t="shared" si="17"/>
        <v/>
      </c>
      <c r="T102" t="str">
        <f t="shared" si="18"/>
        <v/>
      </c>
      <c r="U102" t="str">
        <f t="shared" si="19"/>
        <v/>
      </c>
      <c r="Y102">
        <v>4233</v>
      </c>
      <c r="Z102" t="s">
        <v>169</v>
      </c>
      <c r="AB102" t="str">
        <f t="shared" si="20"/>
        <v>42</v>
      </c>
      <c r="AC102" t="str">
        <f t="shared" si="21"/>
        <v>423</v>
      </c>
      <c r="AE102" t="s">
        <v>1643</v>
      </c>
      <c r="AF102" t="s">
        <v>1644</v>
      </c>
      <c r="AG102" t="str">
        <f t="shared" si="22"/>
        <v>A679072</v>
      </c>
      <c r="AH102" t="s">
        <v>3929</v>
      </c>
    </row>
    <row r="103" spans="1:34">
      <c r="A103" s="296"/>
      <c r="B103" s="40" t="str">
        <f t="shared" si="12"/>
        <v/>
      </c>
      <c r="C103" s="86"/>
      <c r="D103" s="40" t="str">
        <f t="shared" si="13"/>
        <v/>
      </c>
      <c r="E103" s="77"/>
      <c r="F103" s="40" t="str">
        <f t="shared" si="14"/>
        <v/>
      </c>
      <c r="G103" s="40" t="str">
        <f t="shared" si="15"/>
        <v/>
      </c>
      <c r="H103" s="76"/>
      <c r="I103" s="76"/>
      <c r="J103" s="76"/>
      <c r="K103" s="86"/>
      <c r="L103" s="85"/>
      <c r="M103" s="85"/>
      <c r="N103" s="86"/>
      <c r="O103" s="200"/>
      <c r="P103" s="44"/>
      <c r="Q103" t="str">
        <f>IF(C103="","",'OPĆI DIO'!$C$1)</f>
        <v/>
      </c>
      <c r="R103" t="str">
        <f t="shared" si="16"/>
        <v/>
      </c>
      <c r="S103" t="str">
        <f t="shared" si="17"/>
        <v/>
      </c>
      <c r="T103" t="str">
        <f t="shared" si="18"/>
        <v/>
      </c>
      <c r="U103" t="str">
        <f t="shared" si="19"/>
        <v/>
      </c>
      <c r="Y103">
        <v>4241</v>
      </c>
      <c r="Z103" t="s">
        <v>106</v>
      </c>
      <c r="AB103" t="str">
        <f t="shared" si="20"/>
        <v>42</v>
      </c>
      <c r="AC103" t="str">
        <f t="shared" si="21"/>
        <v>424</v>
      </c>
      <c r="AE103" t="s">
        <v>1645</v>
      </c>
      <c r="AF103" t="s">
        <v>1646</v>
      </c>
      <c r="AG103" t="str">
        <f t="shared" si="22"/>
        <v>A679072</v>
      </c>
      <c r="AH103" t="s">
        <v>3929</v>
      </c>
    </row>
    <row r="104" spans="1:34">
      <c r="A104" s="296"/>
      <c r="B104" s="40" t="str">
        <f t="shared" si="12"/>
        <v/>
      </c>
      <c r="C104" s="86"/>
      <c r="D104" s="40" t="str">
        <f t="shared" si="13"/>
        <v/>
      </c>
      <c r="E104" s="77"/>
      <c r="F104" s="40" t="str">
        <f t="shared" si="14"/>
        <v/>
      </c>
      <c r="G104" s="40" t="str">
        <f t="shared" si="15"/>
        <v/>
      </c>
      <c r="H104" s="76"/>
      <c r="I104" s="76"/>
      <c r="J104" s="76"/>
      <c r="K104" s="86"/>
      <c r="L104" s="85"/>
      <c r="M104" s="85"/>
      <c r="N104" s="86"/>
      <c r="O104" s="200"/>
      <c r="P104" s="44"/>
      <c r="Q104" t="str">
        <f>IF(C104="","",'OPĆI DIO'!$C$1)</f>
        <v/>
      </c>
      <c r="R104" t="str">
        <f t="shared" si="16"/>
        <v/>
      </c>
      <c r="S104" t="str">
        <f t="shared" si="17"/>
        <v/>
      </c>
      <c r="T104" t="str">
        <f t="shared" si="18"/>
        <v/>
      </c>
      <c r="U104" t="str">
        <f t="shared" si="19"/>
        <v/>
      </c>
      <c r="Y104">
        <v>4242</v>
      </c>
      <c r="Z104" t="s">
        <v>138</v>
      </c>
      <c r="AB104" t="str">
        <f t="shared" si="20"/>
        <v>42</v>
      </c>
      <c r="AC104" t="str">
        <f t="shared" si="21"/>
        <v>424</v>
      </c>
      <c r="AE104" t="s">
        <v>1647</v>
      </c>
      <c r="AF104" t="s">
        <v>1648</v>
      </c>
      <c r="AG104" t="str">
        <f t="shared" si="22"/>
        <v>A679072</v>
      </c>
      <c r="AH104" t="s">
        <v>3929</v>
      </c>
    </row>
    <row r="105" spans="1:34">
      <c r="A105" s="296"/>
      <c r="B105" s="40" t="str">
        <f t="shared" si="12"/>
        <v/>
      </c>
      <c r="C105" s="86"/>
      <c r="D105" s="40" t="str">
        <f t="shared" si="13"/>
        <v/>
      </c>
      <c r="E105" s="77"/>
      <c r="F105" s="40" t="str">
        <f t="shared" si="14"/>
        <v/>
      </c>
      <c r="G105" s="40" t="str">
        <f t="shared" si="15"/>
        <v/>
      </c>
      <c r="H105" s="76"/>
      <c r="I105" s="76"/>
      <c r="J105" s="76"/>
      <c r="K105" s="86"/>
      <c r="L105" s="85"/>
      <c r="M105" s="85"/>
      <c r="N105" s="86"/>
      <c r="O105" s="200"/>
      <c r="P105" s="44"/>
      <c r="Q105" t="str">
        <f>IF(C105="","",'OPĆI DIO'!$C$1)</f>
        <v/>
      </c>
      <c r="R105" t="str">
        <f t="shared" si="16"/>
        <v/>
      </c>
      <c r="S105" t="str">
        <f t="shared" si="17"/>
        <v/>
      </c>
      <c r="T105" t="str">
        <f t="shared" si="18"/>
        <v/>
      </c>
      <c r="U105" t="str">
        <f t="shared" si="19"/>
        <v/>
      </c>
      <c r="Y105">
        <v>4244</v>
      </c>
      <c r="Z105" t="s">
        <v>170</v>
      </c>
      <c r="AB105" t="str">
        <f t="shared" si="20"/>
        <v>42</v>
      </c>
      <c r="AC105" t="str">
        <f t="shared" si="21"/>
        <v>424</v>
      </c>
      <c r="AE105" t="s">
        <v>1649</v>
      </c>
      <c r="AF105" t="s">
        <v>1650</v>
      </c>
      <c r="AG105" t="str">
        <f t="shared" si="22"/>
        <v>A679072</v>
      </c>
      <c r="AH105" t="s">
        <v>3929</v>
      </c>
    </row>
    <row r="106" spans="1:34">
      <c r="A106" s="296"/>
      <c r="B106" s="40" t="str">
        <f t="shared" si="12"/>
        <v/>
      </c>
      <c r="C106" s="86"/>
      <c r="D106" s="40" t="str">
        <f t="shared" si="13"/>
        <v/>
      </c>
      <c r="E106" s="77"/>
      <c r="F106" s="40" t="str">
        <f t="shared" si="14"/>
        <v/>
      </c>
      <c r="G106" s="40" t="str">
        <f t="shared" si="15"/>
        <v/>
      </c>
      <c r="H106" s="76"/>
      <c r="I106" s="76"/>
      <c r="J106" s="76"/>
      <c r="K106" s="86"/>
      <c r="L106" s="85"/>
      <c r="M106" s="85"/>
      <c r="N106" s="86"/>
      <c r="O106" s="200"/>
      <c r="P106" s="44"/>
      <c r="Q106" t="str">
        <f>IF(C106="","",'OPĆI DIO'!$C$1)</f>
        <v/>
      </c>
      <c r="R106" t="str">
        <f t="shared" si="16"/>
        <v/>
      </c>
      <c r="S106" t="str">
        <f t="shared" si="17"/>
        <v/>
      </c>
      <c r="T106" t="str">
        <f t="shared" si="18"/>
        <v/>
      </c>
      <c r="U106" t="str">
        <f t="shared" si="19"/>
        <v/>
      </c>
      <c r="Y106">
        <v>4251</v>
      </c>
      <c r="Z106" t="s">
        <v>162</v>
      </c>
      <c r="AB106" t="str">
        <f t="shared" si="20"/>
        <v>42</v>
      </c>
      <c r="AC106" t="str">
        <f t="shared" si="21"/>
        <v>425</v>
      </c>
      <c r="AE106" t="s">
        <v>2028</v>
      </c>
      <c r="AF106" t="s">
        <v>2029</v>
      </c>
      <c r="AG106" t="str">
        <f t="shared" si="22"/>
        <v>A679072</v>
      </c>
      <c r="AH106" t="s">
        <v>3929</v>
      </c>
    </row>
    <row r="107" spans="1:34">
      <c r="A107" s="296"/>
      <c r="B107" s="40" t="str">
        <f t="shared" si="12"/>
        <v/>
      </c>
      <c r="C107" s="86"/>
      <c r="D107" s="40" t="str">
        <f t="shared" si="13"/>
        <v/>
      </c>
      <c r="E107" s="77"/>
      <c r="F107" s="40" t="str">
        <f t="shared" si="14"/>
        <v/>
      </c>
      <c r="G107" s="40" t="str">
        <f t="shared" si="15"/>
        <v/>
      </c>
      <c r="H107" s="76"/>
      <c r="I107" s="76"/>
      <c r="J107" s="76"/>
      <c r="K107" s="86"/>
      <c r="L107" s="85"/>
      <c r="M107" s="85"/>
      <c r="N107" s="86"/>
      <c r="O107" s="200"/>
      <c r="P107" s="44"/>
      <c r="Q107" t="str">
        <f>IF(C107="","",'OPĆI DIO'!$C$1)</f>
        <v/>
      </c>
      <c r="R107" t="str">
        <f t="shared" si="16"/>
        <v/>
      </c>
      <c r="S107" t="str">
        <f t="shared" si="17"/>
        <v/>
      </c>
      <c r="T107" t="str">
        <f t="shared" si="18"/>
        <v/>
      </c>
      <c r="U107" t="str">
        <f t="shared" si="19"/>
        <v/>
      </c>
      <c r="Y107">
        <v>4252</v>
      </c>
      <c r="Z107" t="s">
        <v>163</v>
      </c>
      <c r="AB107" t="str">
        <f t="shared" si="20"/>
        <v>42</v>
      </c>
      <c r="AC107" t="str">
        <f t="shared" si="21"/>
        <v>425</v>
      </c>
      <c r="AE107" t="s">
        <v>2030</v>
      </c>
      <c r="AF107" t="s">
        <v>2031</v>
      </c>
      <c r="AG107" t="str">
        <f t="shared" si="22"/>
        <v>A679072</v>
      </c>
      <c r="AH107" t="s">
        <v>3929</v>
      </c>
    </row>
    <row r="108" spans="1:34">
      <c r="A108" s="296"/>
      <c r="B108" s="40" t="str">
        <f t="shared" si="12"/>
        <v/>
      </c>
      <c r="C108" s="86"/>
      <c r="D108" s="40" t="str">
        <f t="shared" si="13"/>
        <v/>
      </c>
      <c r="E108" s="77"/>
      <c r="F108" s="40" t="str">
        <f t="shared" si="14"/>
        <v/>
      </c>
      <c r="G108" s="40" t="str">
        <f t="shared" si="15"/>
        <v/>
      </c>
      <c r="H108" s="76"/>
      <c r="I108" s="76"/>
      <c r="J108" s="76"/>
      <c r="K108" s="86"/>
      <c r="L108" s="85"/>
      <c r="M108" s="85"/>
      <c r="N108" s="86"/>
      <c r="O108" s="200"/>
      <c r="P108" s="44"/>
      <c r="Q108" t="str">
        <f>IF(C108="","",'OPĆI DIO'!$C$1)</f>
        <v/>
      </c>
      <c r="R108" t="str">
        <f t="shared" si="16"/>
        <v/>
      </c>
      <c r="S108" t="str">
        <f t="shared" si="17"/>
        <v/>
      </c>
      <c r="T108" t="str">
        <f t="shared" si="18"/>
        <v/>
      </c>
      <c r="U108" t="str">
        <f t="shared" si="19"/>
        <v/>
      </c>
      <c r="Y108">
        <v>4262</v>
      </c>
      <c r="Z108" t="s">
        <v>107</v>
      </c>
      <c r="AB108" t="str">
        <f t="shared" si="20"/>
        <v>42</v>
      </c>
      <c r="AC108" t="str">
        <f t="shared" si="21"/>
        <v>426</v>
      </c>
      <c r="AE108" t="s">
        <v>2032</v>
      </c>
      <c r="AF108" t="s">
        <v>2033</v>
      </c>
      <c r="AG108" t="str">
        <f t="shared" si="22"/>
        <v>A679072</v>
      </c>
      <c r="AH108" t="s">
        <v>3929</v>
      </c>
    </row>
    <row r="109" spans="1:34">
      <c r="A109" s="296"/>
      <c r="B109" s="40" t="str">
        <f t="shared" si="12"/>
        <v/>
      </c>
      <c r="C109" s="86"/>
      <c r="D109" s="40" t="str">
        <f t="shared" si="13"/>
        <v/>
      </c>
      <c r="E109" s="77"/>
      <c r="F109" s="40" t="str">
        <f t="shared" si="14"/>
        <v/>
      </c>
      <c r="G109" s="40" t="str">
        <f t="shared" si="15"/>
        <v/>
      </c>
      <c r="H109" s="76"/>
      <c r="I109" s="76"/>
      <c r="J109" s="76"/>
      <c r="K109" s="86"/>
      <c r="L109" s="85"/>
      <c r="M109" s="85"/>
      <c r="N109" s="86"/>
      <c r="O109" s="200"/>
      <c r="P109" s="44"/>
      <c r="Q109" t="str">
        <f>IF(C109="","",'OPĆI DIO'!$C$1)</f>
        <v/>
      </c>
      <c r="R109" t="str">
        <f t="shared" si="16"/>
        <v/>
      </c>
      <c r="S109" t="str">
        <f t="shared" si="17"/>
        <v/>
      </c>
      <c r="T109" t="str">
        <f t="shared" si="18"/>
        <v/>
      </c>
      <c r="U109" t="str">
        <f t="shared" si="19"/>
        <v/>
      </c>
      <c r="Y109">
        <v>4263</v>
      </c>
      <c r="Z109" t="s">
        <v>164</v>
      </c>
      <c r="AB109" t="str">
        <f t="shared" si="20"/>
        <v>42</v>
      </c>
      <c r="AC109" t="str">
        <f t="shared" si="21"/>
        <v>426</v>
      </c>
      <c r="AE109" t="s">
        <v>2034</v>
      </c>
      <c r="AF109" t="s">
        <v>2035</v>
      </c>
      <c r="AG109" t="str">
        <f t="shared" si="22"/>
        <v>A679072</v>
      </c>
      <c r="AH109" t="s">
        <v>3929</v>
      </c>
    </row>
    <row r="110" spans="1:34">
      <c r="A110" s="296"/>
      <c r="B110" s="40" t="str">
        <f t="shared" si="12"/>
        <v/>
      </c>
      <c r="C110" s="86"/>
      <c r="D110" s="40" t="str">
        <f t="shared" si="13"/>
        <v/>
      </c>
      <c r="E110" s="77"/>
      <c r="F110" s="40" t="str">
        <f t="shared" si="14"/>
        <v/>
      </c>
      <c r="G110" s="40" t="str">
        <f t="shared" si="15"/>
        <v/>
      </c>
      <c r="H110" s="76"/>
      <c r="I110" s="76"/>
      <c r="J110" s="76"/>
      <c r="K110" s="86"/>
      <c r="L110" s="85"/>
      <c r="M110" s="85"/>
      <c r="N110" s="86"/>
      <c r="O110" s="200"/>
      <c r="P110" s="44"/>
      <c r="Q110" t="str">
        <f>IF(C110="","",'OPĆI DIO'!$C$1)</f>
        <v/>
      </c>
      <c r="R110" t="str">
        <f t="shared" si="16"/>
        <v/>
      </c>
      <c r="S110" t="str">
        <f t="shared" si="17"/>
        <v/>
      </c>
      <c r="T110" t="str">
        <f t="shared" si="18"/>
        <v/>
      </c>
      <c r="U110" t="str">
        <f t="shared" si="19"/>
        <v/>
      </c>
      <c r="Y110">
        <v>4264</v>
      </c>
      <c r="Z110" t="s">
        <v>119</v>
      </c>
      <c r="AB110" t="str">
        <f t="shared" si="20"/>
        <v>42</v>
      </c>
      <c r="AC110" t="str">
        <f t="shared" si="21"/>
        <v>426</v>
      </c>
      <c r="AE110" t="s">
        <v>2036</v>
      </c>
      <c r="AF110" t="s">
        <v>2037</v>
      </c>
      <c r="AG110" t="str">
        <f t="shared" si="22"/>
        <v>A679072</v>
      </c>
      <c r="AH110" t="s">
        <v>3929</v>
      </c>
    </row>
    <row r="111" spans="1:34">
      <c r="A111" s="296"/>
      <c r="B111" s="40" t="str">
        <f t="shared" si="12"/>
        <v/>
      </c>
      <c r="C111" s="86"/>
      <c r="D111" s="40" t="str">
        <f t="shared" si="13"/>
        <v/>
      </c>
      <c r="E111" s="77"/>
      <c r="F111" s="40" t="str">
        <f t="shared" si="14"/>
        <v/>
      </c>
      <c r="G111" s="40" t="str">
        <f t="shared" si="15"/>
        <v/>
      </c>
      <c r="H111" s="76"/>
      <c r="I111" s="76"/>
      <c r="J111" s="76"/>
      <c r="K111" s="86"/>
      <c r="L111" s="85"/>
      <c r="M111" s="85"/>
      <c r="N111" s="86"/>
      <c r="O111" s="200"/>
      <c r="P111" s="44"/>
      <c r="Q111" t="str">
        <f>IF(C111="","",'OPĆI DIO'!$C$1)</f>
        <v/>
      </c>
      <c r="R111" t="str">
        <f t="shared" si="16"/>
        <v/>
      </c>
      <c r="S111" t="str">
        <f t="shared" si="17"/>
        <v/>
      </c>
      <c r="T111" t="str">
        <f t="shared" si="18"/>
        <v/>
      </c>
      <c r="U111" t="str">
        <f t="shared" si="19"/>
        <v/>
      </c>
      <c r="Y111">
        <v>4312</v>
      </c>
      <c r="Z111" t="s">
        <v>121</v>
      </c>
      <c r="AB111" t="str">
        <f t="shared" si="20"/>
        <v>43</v>
      </c>
      <c r="AC111" t="str">
        <f t="shared" si="21"/>
        <v>431</v>
      </c>
      <c r="AE111" t="s">
        <v>2038</v>
      </c>
      <c r="AF111" t="s">
        <v>1844</v>
      </c>
      <c r="AG111" t="str">
        <f t="shared" si="22"/>
        <v>A679072</v>
      </c>
      <c r="AH111" t="s">
        <v>3929</v>
      </c>
    </row>
    <row r="112" spans="1:34">
      <c r="A112" s="296"/>
      <c r="B112" s="40" t="str">
        <f t="shared" si="12"/>
        <v/>
      </c>
      <c r="C112" s="86"/>
      <c r="D112" s="40" t="str">
        <f t="shared" si="13"/>
        <v/>
      </c>
      <c r="E112" s="77"/>
      <c r="F112" s="40" t="str">
        <f t="shared" si="14"/>
        <v/>
      </c>
      <c r="G112" s="40" t="str">
        <f t="shared" si="15"/>
        <v/>
      </c>
      <c r="H112" s="76"/>
      <c r="I112" s="76"/>
      <c r="J112" s="76"/>
      <c r="K112" s="86"/>
      <c r="L112" s="85"/>
      <c r="M112" s="85"/>
      <c r="N112" s="86"/>
      <c r="O112" s="200"/>
      <c r="P112" s="44"/>
      <c r="Q112" t="str">
        <f>IF(C112="","",'OPĆI DIO'!$C$1)</f>
        <v/>
      </c>
      <c r="R112" t="str">
        <f t="shared" si="16"/>
        <v/>
      </c>
      <c r="S112" t="str">
        <f t="shared" si="17"/>
        <v/>
      </c>
      <c r="T112" t="str">
        <f t="shared" si="18"/>
        <v/>
      </c>
      <c r="U112" t="str">
        <f t="shared" si="19"/>
        <v/>
      </c>
      <c r="Y112">
        <v>4411</v>
      </c>
      <c r="Z112" t="s">
        <v>165</v>
      </c>
      <c r="AB112" t="str">
        <f t="shared" si="20"/>
        <v>44</v>
      </c>
      <c r="AC112" t="str">
        <f t="shared" si="21"/>
        <v>441</v>
      </c>
      <c r="AE112" t="s">
        <v>2039</v>
      </c>
      <c r="AF112" t="s">
        <v>2040</v>
      </c>
      <c r="AG112" t="str">
        <f t="shared" si="22"/>
        <v>A679072</v>
      </c>
      <c r="AH112" t="s">
        <v>3929</v>
      </c>
    </row>
    <row r="113" spans="1:34">
      <c r="A113" s="296"/>
      <c r="B113" s="40" t="str">
        <f t="shared" si="12"/>
        <v/>
      </c>
      <c r="C113" s="86"/>
      <c r="D113" s="40" t="str">
        <f t="shared" si="13"/>
        <v/>
      </c>
      <c r="E113" s="77"/>
      <c r="F113" s="40" t="str">
        <f t="shared" si="14"/>
        <v/>
      </c>
      <c r="G113" s="40" t="str">
        <f t="shared" si="15"/>
        <v/>
      </c>
      <c r="H113" s="76"/>
      <c r="I113" s="76"/>
      <c r="J113" s="76"/>
      <c r="K113" s="86"/>
      <c r="L113" s="85"/>
      <c r="M113" s="85"/>
      <c r="N113" s="86"/>
      <c r="O113" s="200"/>
      <c r="P113" s="44"/>
      <c r="Q113" t="str">
        <f>IF(C113="","",'OPĆI DIO'!$C$1)</f>
        <v/>
      </c>
      <c r="R113" t="str">
        <f t="shared" si="16"/>
        <v/>
      </c>
      <c r="S113" t="str">
        <f t="shared" si="17"/>
        <v/>
      </c>
      <c r="T113" t="str">
        <f t="shared" si="18"/>
        <v/>
      </c>
      <c r="U113" t="str">
        <f t="shared" si="19"/>
        <v/>
      </c>
      <c r="Y113">
        <v>4511</v>
      </c>
      <c r="Z113" t="s">
        <v>120</v>
      </c>
      <c r="AB113" t="str">
        <f t="shared" si="20"/>
        <v>45</v>
      </c>
      <c r="AC113" t="str">
        <f t="shared" si="21"/>
        <v>451</v>
      </c>
      <c r="AE113" t="s">
        <v>2041</v>
      </c>
      <c r="AF113" t="s">
        <v>2042</v>
      </c>
      <c r="AG113" t="str">
        <f t="shared" si="22"/>
        <v>A679072</v>
      </c>
      <c r="AH113" t="s">
        <v>3929</v>
      </c>
    </row>
    <row r="114" spans="1:34">
      <c r="A114" s="296"/>
      <c r="B114" s="40" t="str">
        <f t="shared" si="12"/>
        <v/>
      </c>
      <c r="C114" s="86"/>
      <c r="D114" s="40" t="str">
        <f t="shared" si="13"/>
        <v/>
      </c>
      <c r="E114" s="77"/>
      <c r="F114" s="40" t="str">
        <f t="shared" si="14"/>
        <v/>
      </c>
      <c r="G114" s="40" t="str">
        <f t="shared" si="15"/>
        <v/>
      </c>
      <c r="H114" s="76"/>
      <c r="I114" s="76"/>
      <c r="J114" s="76"/>
      <c r="K114" s="86"/>
      <c r="L114" s="85"/>
      <c r="M114" s="85"/>
      <c r="N114" s="86"/>
      <c r="O114" s="200"/>
      <c r="P114" s="44"/>
      <c r="Q114" t="str">
        <f>IF(C114="","",'OPĆI DIO'!$C$1)</f>
        <v/>
      </c>
      <c r="R114" t="str">
        <f t="shared" si="16"/>
        <v/>
      </c>
      <c r="S114" t="str">
        <f t="shared" si="17"/>
        <v/>
      </c>
      <c r="T114" t="str">
        <f t="shared" si="18"/>
        <v/>
      </c>
      <c r="U114" t="str">
        <f t="shared" si="19"/>
        <v/>
      </c>
      <c r="Y114">
        <v>4521</v>
      </c>
      <c r="Z114" t="s">
        <v>139</v>
      </c>
      <c r="AB114" t="str">
        <f t="shared" si="20"/>
        <v>45</v>
      </c>
      <c r="AC114" t="str">
        <f t="shared" si="21"/>
        <v>452</v>
      </c>
      <c r="AE114" t="s">
        <v>2043</v>
      </c>
      <c r="AF114" t="s">
        <v>2044</v>
      </c>
      <c r="AG114" t="str">
        <f t="shared" si="22"/>
        <v>A679072</v>
      </c>
      <c r="AH114" t="s">
        <v>3929</v>
      </c>
    </row>
    <row r="115" spans="1:34">
      <c r="A115" s="296"/>
      <c r="B115" s="40" t="str">
        <f t="shared" si="12"/>
        <v/>
      </c>
      <c r="C115" s="86"/>
      <c r="D115" s="40" t="str">
        <f t="shared" si="13"/>
        <v/>
      </c>
      <c r="E115" s="77"/>
      <c r="F115" s="40" t="str">
        <f t="shared" si="14"/>
        <v/>
      </c>
      <c r="G115" s="40" t="str">
        <f t="shared" si="15"/>
        <v/>
      </c>
      <c r="H115" s="76"/>
      <c r="I115" s="76"/>
      <c r="J115" s="76"/>
      <c r="K115" s="86"/>
      <c r="L115" s="85"/>
      <c r="M115" s="85"/>
      <c r="N115" s="86"/>
      <c r="O115" s="200"/>
      <c r="P115" s="44"/>
      <c r="Q115" t="str">
        <f>IF(C115="","",'OPĆI DIO'!$C$1)</f>
        <v/>
      </c>
      <c r="R115" t="str">
        <f t="shared" si="16"/>
        <v/>
      </c>
      <c r="S115" t="str">
        <f t="shared" si="17"/>
        <v/>
      </c>
      <c r="T115" t="str">
        <f t="shared" si="18"/>
        <v/>
      </c>
      <c r="U115" t="str">
        <f t="shared" si="19"/>
        <v/>
      </c>
      <c r="Y115">
        <v>4531</v>
      </c>
      <c r="Z115" t="s">
        <v>182</v>
      </c>
      <c r="AB115" t="str">
        <f t="shared" si="20"/>
        <v>45</v>
      </c>
      <c r="AC115" t="str">
        <f t="shared" si="21"/>
        <v>453</v>
      </c>
      <c r="AE115" t="s">
        <v>2045</v>
      </c>
      <c r="AF115" t="s">
        <v>2046</v>
      </c>
      <c r="AG115" t="str">
        <f t="shared" si="22"/>
        <v>A679072</v>
      </c>
      <c r="AH115" t="s">
        <v>3929</v>
      </c>
    </row>
    <row r="116" spans="1:34">
      <c r="A116" s="296"/>
      <c r="B116" s="40" t="str">
        <f t="shared" si="12"/>
        <v/>
      </c>
      <c r="C116" s="86"/>
      <c r="D116" s="40" t="str">
        <f t="shared" si="13"/>
        <v/>
      </c>
      <c r="E116" s="77"/>
      <c r="F116" s="40" t="str">
        <f t="shared" si="14"/>
        <v/>
      </c>
      <c r="G116" s="40" t="str">
        <f t="shared" si="15"/>
        <v/>
      </c>
      <c r="H116" s="76"/>
      <c r="I116" s="76"/>
      <c r="J116" s="76"/>
      <c r="K116" s="86"/>
      <c r="L116" s="85"/>
      <c r="M116" s="85"/>
      <c r="N116" s="86"/>
      <c r="O116" s="200"/>
      <c r="P116" s="44"/>
      <c r="Q116" t="str">
        <f>IF(C116="","",'OPĆI DIO'!$C$1)</f>
        <v/>
      </c>
      <c r="R116" t="str">
        <f t="shared" si="16"/>
        <v/>
      </c>
      <c r="S116" t="str">
        <f t="shared" si="17"/>
        <v/>
      </c>
      <c r="T116" t="str">
        <f t="shared" si="18"/>
        <v/>
      </c>
      <c r="U116" t="str">
        <f t="shared" si="19"/>
        <v/>
      </c>
      <c r="Y116">
        <v>4541</v>
      </c>
      <c r="Z116" t="s">
        <v>134</v>
      </c>
      <c r="AB116" t="str">
        <f t="shared" si="20"/>
        <v>45</v>
      </c>
      <c r="AC116" t="str">
        <f t="shared" si="21"/>
        <v>454</v>
      </c>
      <c r="AE116" t="s">
        <v>2047</v>
      </c>
      <c r="AF116" t="s">
        <v>2048</v>
      </c>
      <c r="AG116" t="str">
        <f t="shared" si="22"/>
        <v>A679072</v>
      </c>
      <c r="AH116" t="s">
        <v>3929</v>
      </c>
    </row>
    <row r="117" spans="1:34">
      <c r="A117" s="296"/>
      <c r="B117" s="40" t="str">
        <f t="shared" si="12"/>
        <v/>
      </c>
      <c r="C117" s="86"/>
      <c r="D117" s="40" t="str">
        <f t="shared" si="13"/>
        <v/>
      </c>
      <c r="E117" s="77"/>
      <c r="F117" s="40" t="str">
        <f t="shared" si="14"/>
        <v/>
      </c>
      <c r="G117" s="40" t="str">
        <f t="shared" si="15"/>
        <v/>
      </c>
      <c r="H117" s="76"/>
      <c r="I117" s="76"/>
      <c r="J117" s="76"/>
      <c r="K117" s="86"/>
      <c r="L117" s="85"/>
      <c r="M117" s="85"/>
      <c r="N117" s="86"/>
      <c r="O117" s="200"/>
      <c r="P117" s="44"/>
      <c r="Q117" t="str">
        <f>IF(C117="","",'OPĆI DIO'!$C$1)</f>
        <v/>
      </c>
      <c r="R117" t="str">
        <f t="shared" si="16"/>
        <v/>
      </c>
      <c r="S117" t="str">
        <f t="shared" si="17"/>
        <v/>
      </c>
      <c r="T117" t="str">
        <f t="shared" si="18"/>
        <v/>
      </c>
      <c r="U117" t="str">
        <f t="shared" si="19"/>
        <v/>
      </c>
      <c r="Y117">
        <v>5121</v>
      </c>
      <c r="Z117" t="s">
        <v>190</v>
      </c>
      <c r="AB117" t="str">
        <f t="shared" si="20"/>
        <v>51</v>
      </c>
      <c r="AC117" t="str">
        <f t="shared" si="21"/>
        <v>512</v>
      </c>
      <c r="AE117" t="s">
        <v>2049</v>
      </c>
      <c r="AF117" t="s">
        <v>2050</v>
      </c>
      <c r="AG117" t="str">
        <f t="shared" si="22"/>
        <v>A679072</v>
      </c>
      <c r="AH117" t="s">
        <v>3929</v>
      </c>
    </row>
    <row r="118" spans="1:34">
      <c r="A118" s="296"/>
      <c r="B118" s="40" t="str">
        <f t="shared" si="12"/>
        <v/>
      </c>
      <c r="C118" s="86"/>
      <c r="D118" s="40" t="str">
        <f t="shared" si="13"/>
        <v/>
      </c>
      <c r="E118" s="77"/>
      <c r="F118" s="40" t="str">
        <f t="shared" si="14"/>
        <v/>
      </c>
      <c r="G118" s="40" t="str">
        <f t="shared" si="15"/>
        <v/>
      </c>
      <c r="H118" s="76"/>
      <c r="I118" s="76"/>
      <c r="J118" s="76"/>
      <c r="K118" s="86"/>
      <c r="L118" s="85"/>
      <c r="M118" s="85"/>
      <c r="N118" s="86"/>
      <c r="O118" s="200"/>
      <c r="P118" s="44"/>
      <c r="Q118" t="str">
        <f>IF(C118="","",'OPĆI DIO'!$C$1)</f>
        <v/>
      </c>
      <c r="R118" t="str">
        <f t="shared" si="16"/>
        <v/>
      </c>
      <c r="S118" t="str">
        <f t="shared" si="17"/>
        <v/>
      </c>
      <c r="T118" t="str">
        <f t="shared" si="18"/>
        <v/>
      </c>
      <c r="U118" t="str">
        <f t="shared" si="19"/>
        <v/>
      </c>
      <c r="Y118">
        <v>5443</v>
      </c>
      <c r="Z118" t="s">
        <v>166</v>
      </c>
      <c r="AB118" t="str">
        <f t="shared" si="20"/>
        <v>54</v>
      </c>
      <c r="AC118" t="str">
        <f t="shared" si="21"/>
        <v>544</v>
      </c>
      <c r="AE118" t="s">
        <v>2051</v>
      </c>
      <c r="AF118" t="s">
        <v>2052</v>
      </c>
      <c r="AG118" t="str">
        <f t="shared" si="22"/>
        <v>A679072</v>
      </c>
      <c r="AH118" t="s">
        <v>3929</v>
      </c>
    </row>
    <row r="119" spans="1:34">
      <c r="A119" s="296"/>
      <c r="B119" s="40" t="str">
        <f t="shared" si="12"/>
        <v/>
      </c>
      <c r="C119" s="86"/>
      <c r="D119" s="40" t="str">
        <f t="shared" si="13"/>
        <v/>
      </c>
      <c r="E119" s="77"/>
      <c r="F119" s="40" t="str">
        <f t="shared" si="14"/>
        <v/>
      </c>
      <c r="G119" s="40" t="str">
        <f t="shared" si="15"/>
        <v/>
      </c>
      <c r="H119" s="76"/>
      <c r="I119" s="76"/>
      <c r="J119" s="76"/>
      <c r="K119" s="86"/>
      <c r="L119" s="85"/>
      <c r="M119" s="85"/>
      <c r="N119" s="86"/>
      <c r="O119" s="200"/>
      <c r="P119" s="44"/>
      <c r="Q119" t="str">
        <f>IF(C119="","",'OPĆI DIO'!$C$1)</f>
        <v/>
      </c>
      <c r="R119" t="str">
        <f t="shared" si="16"/>
        <v/>
      </c>
      <c r="S119" t="str">
        <f t="shared" si="17"/>
        <v/>
      </c>
      <c r="T119" t="str">
        <f t="shared" si="18"/>
        <v/>
      </c>
      <c r="U119" t="str">
        <f t="shared" si="19"/>
        <v/>
      </c>
      <c r="Y119">
        <v>5121</v>
      </c>
      <c r="Z119" t="s">
        <v>632</v>
      </c>
      <c r="AB119" t="str">
        <f t="shared" si="20"/>
        <v>51</v>
      </c>
      <c r="AC119" t="str">
        <f t="shared" si="21"/>
        <v>512</v>
      </c>
      <c r="AE119" t="s">
        <v>2053</v>
      </c>
      <c r="AF119" t="s">
        <v>2054</v>
      </c>
      <c r="AG119" t="str">
        <f t="shared" si="22"/>
        <v>A679072</v>
      </c>
      <c r="AH119" t="s">
        <v>3929</v>
      </c>
    </row>
    <row r="120" spans="1:34">
      <c r="A120" s="296"/>
      <c r="B120" s="40" t="str">
        <f t="shared" si="12"/>
        <v/>
      </c>
      <c r="C120" s="86"/>
      <c r="D120" s="40" t="str">
        <f t="shared" si="13"/>
        <v/>
      </c>
      <c r="E120" s="77"/>
      <c r="F120" s="40" t="str">
        <f t="shared" si="14"/>
        <v/>
      </c>
      <c r="G120" s="40" t="str">
        <f t="shared" si="15"/>
        <v/>
      </c>
      <c r="H120" s="76"/>
      <c r="I120" s="76"/>
      <c r="J120" s="76"/>
      <c r="K120" s="86"/>
      <c r="L120" s="85"/>
      <c r="M120" s="85"/>
      <c r="N120" s="86"/>
      <c r="O120" s="200"/>
      <c r="P120" s="44"/>
      <c r="Q120" t="str">
        <f>IF(C120="","",'OPĆI DIO'!$C$1)</f>
        <v/>
      </c>
      <c r="R120" t="str">
        <f t="shared" si="16"/>
        <v/>
      </c>
      <c r="S120" t="str">
        <f t="shared" si="17"/>
        <v/>
      </c>
      <c r="T120" t="str">
        <f t="shared" si="18"/>
        <v/>
      </c>
      <c r="U120" t="str">
        <f t="shared" si="19"/>
        <v/>
      </c>
      <c r="Y120">
        <v>5122</v>
      </c>
      <c r="Z120" t="s">
        <v>633</v>
      </c>
      <c r="AB120" t="str">
        <f t="shared" si="20"/>
        <v>51</v>
      </c>
      <c r="AC120" t="str">
        <f t="shared" si="21"/>
        <v>512</v>
      </c>
      <c r="AE120" t="s">
        <v>2055</v>
      </c>
      <c r="AF120" t="s">
        <v>2056</v>
      </c>
      <c r="AG120" t="str">
        <f t="shared" si="22"/>
        <v>A679072</v>
      </c>
      <c r="AH120" t="s">
        <v>3929</v>
      </c>
    </row>
    <row r="121" spans="1:34">
      <c r="A121" s="296"/>
      <c r="B121" s="40" t="str">
        <f t="shared" si="12"/>
        <v/>
      </c>
      <c r="C121" s="86"/>
      <c r="D121" s="40" t="str">
        <f t="shared" si="13"/>
        <v/>
      </c>
      <c r="E121" s="77"/>
      <c r="F121" s="40" t="str">
        <f t="shared" si="14"/>
        <v/>
      </c>
      <c r="G121" s="40" t="str">
        <f t="shared" si="15"/>
        <v/>
      </c>
      <c r="H121" s="76"/>
      <c r="I121" s="76"/>
      <c r="J121" s="76"/>
      <c r="K121" s="86"/>
      <c r="L121" s="85"/>
      <c r="M121" s="85"/>
      <c r="N121" s="86"/>
      <c r="O121" s="200"/>
      <c r="P121" s="44"/>
      <c r="Q121" t="str">
        <f>IF(C121="","",'OPĆI DIO'!$C$1)</f>
        <v/>
      </c>
      <c r="R121" t="str">
        <f t="shared" si="16"/>
        <v/>
      </c>
      <c r="S121" t="str">
        <f t="shared" si="17"/>
        <v/>
      </c>
      <c r="T121" t="str">
        <f t="shared" si="18"/>
        <v/>
      </c>
      <c r="U121" t="str">
        <f t="shared" si="19"/>
        <v/>
      </c>
      <c r="Y121">
        <v>5141</v>
      </c>
      <c r="Z121" t="s">
        <v>634</v>
      </c>
      <c r="AB121" t="str">
        <f t="shared" si="20"/>
        <v>51</v>
      </c>
      <c r="AC121" t="str">
        <f t="shared" si="21"/>
        <v>514</v>
      </c>
      <c r="AE121" t="s">
        <v>4158</v>
      </c>
      <c r="AF121" t="s">
        <v>4159</v>
      </c>
      <c r="AG121" t="str">
        <f t="shared" si="22"/>
        <v>A679072</v>
      </c>
      <c r="AH121" t="s">
        <v>3929</v>
      </c>
    </row>
    <row r="122" spans="1:34">
      <c r="A122" s="296"/>
      <c r="B122" s="40" t="str">
        <f t="shared" si="12"/>
        <v/>
      </c>
      <c r="C122" s="86"/>
      <c r="D122" s="40" t="str">
        <f t="shared" si="13"/>
        <v/>
      </c>
      <c r="E122" s="77"/>
      <c r="F122" s="40" t="str">
        <f t="shared" si="14"/>
        <v/>
      </c>
      <c r="G122" s="40" t="str">
        <f t="shared" si="15"/>
        <v/>
      </c>
      <c r="H122" s="76"/>
      <c r="I122" s="76"/>
      <c r="J122" s="76"/>
      <c r="K122" s="86"/>
      <c r="L122" s="85"/>
      <c r="M122" s="85"/>
      <c r="N122" s="86"/>
      <c r="O122" s="200"/>
      <c r="P122" s="44"/>
      <c r="Q122" t="str">
        <f>IF(C122="","",'OPĆI DIO'!$C$1)</f>
        <v/>
      </c>
      <c r="R122" t="str">
        <f t="shared" si="16"/>
        <v/>
      </c>
      <c r="S122" t="str">
        <f t="shared" si="17"/>
        <v/>
      </c>
      <c r="T122" t="str">
        <f t="shared" si="18"/>
        <v/>
      </c>
      <c r="U122" t="str">
        <f t="shared" si="19"/>
        <v/>
      </c>
      <c r="Y122">
        <v>5181</v>
      </c>
      <c r="Z122" t="s">
        <v>635</v>
      </c>
      <c r="AB122" t="str">
        <f t="shared" si="20"/>
        <v>51</v>
      </c>
      <c r="AC122" t="str">
        <f t="shared" si="21"/>
        <v>518</v>
      </c>
      <c r="AE122" t="s">
        <v>4160</v>
      </c>
      <c r="AF122" t="s">
        <v>4161</v>
      </c>
      <c r="AG122" t="str">
        <f t="shared" si="22"/>
        <v>A679072</v>
      </c>
      <c r="AH122" t="s">
        <v>3929</v>
      </c>
    </row>
    <row r="123" spans="1:34">
      <c r="A123" s="296"/>
      <c r="B123" s="40" t="str">
        <f t="shared" si="12"/>
        <v/>
      </c>
      <c r="C123" s="86"/>
      <c r="D123" s="40" t="str">
        <f t="shared" si="13"/>
        <v/>
      </c>
      <c r="E123" s="77"/>
      <c r="F123" s="40" t="str">
        <f t="shared" si="14"/>
        <v/>
      </c>
      <c r="G123" s="40" t="str">
        <f t="shared" si="15"/>
        <v/>
      </c>
      <c r="H123" s="76"/>
      <c r="I123" s="76"/>
      <c r="J123" s="76"/>
      <c r="K123" s="86"/>
      <c r="L123" s="85"/>
      <c r="M123" s="85"/>
      <c r="N123" s="86"/>
      <c r="O123" s="200"/>
      <c r="P123" s="44"/>
      <c r="Q123" t="str">
        <f>IF(C123="","",'OPĆI DIO'!$C$1)</f>
        <v/>
      </c>
      <c r="R123" t="str">
        <f t="shared" si="16"/>
        <v/>
      </c>
      <c r="S123" t="str">
        <f t="shared" si="17"/>
        <v/>
      </c>
      <c r="T123" t="str">
        <f t="shared" si="18"/>
        <v/>
      </c>
      <c r="U123" t="str">
        <f t="shared" si="19"/>
        <v/>
      </c>
      <c r="Y123">
        <v>5183</v>
      </c>
      <c r="Z123" t="s">
        <v>636</v>
      </c>
      <c r="AB123" t="str">
        <f t="shared" si="20"/>
        <v>51</v>
      </c>
      <c r="AC123" t="str">
        <f t="shared" si="21"/>
        <v>518</v>
      </c>
      <c r="AE123" t="s">
        <v>4162</v>
      </c>
      <c r="AF123" t="s">
        <v>4163</v>
      </c>
      <c r="AG123" t="str">
        <f t="shared" si="22"/>
        <v>A679072</v>
      </c>
      <c r="AH123" t="s">
        <v>3929</v>
      </c>
    </row>
    <row r="124" spans="1:34">
      <c r="A124" s="296"/>
      <c r="B124" s="40" t="str">
        <f t="shared" si="12"/>
        <v/>
      </c>
      <c r="C124" s="86"/>
      <c r="D124" s="40" t="str">
        <f t="shared" si="13"/>
        <v/>
      </c>
      <c r="E124" s="77"/>
      <c r="F124" s="40" t="str">
        <f t="shared" si="14"/>
        <v/>
      </c>
      <c r="G124" s="40" t="str">
        <f t="shared" si="15"/>
        <v/>
      </c>
      <c r="H124" s="76"/>
      <c r="I124" s="76"/>
      <c r="J124" s="76"/>
      <c r="K124" s="86"/>
      <c r="L124" s="85"/>
      <c r="M124" s="85"/>
      <c r="N124" s="86"/>
      <c r="O124" s="200"/>
      <c r="P124" s="44"/>
      <c r="Q124" t="str">
        <f>IF(C124="","",'OPĆI DIO'!$C$1)</f>
        <v/>
      </c>
      <c r="R124" t="str">
        <f t="shared" si="16"/>
        <v/>
      </c>
      <c r="S124" t="str">
        <f t="shared" si="17"/>
        <v/>
      </c>
      <c r="T124" t="str">
        <f t="shared" si="18"/>
        <v/>
      </c>
      <c r="U124" t="str">
        <f t="shared" si="19"/>
        <v/>
      </c>
      <c r="Y124">
        <v>5422</v>
      </c>
      <c r="Z124" t="s">
        <v>637</v>
      </c>
      <c r="AB124" t="str">
        <f t="shared" si="20"/>
        <v>54</v>
      </c>
      <c r="AC124" t="str">
        <f t="shared" si="21"/>
        <v>542</v>
      </c>
      <c r="AE124" t="s">
        <v>4164</v>
      </c>
      <c r="AF124" t="s">
        <v>4165</v>
      </c>
      <c r="AG124" t="str">
        <f t="shared" si="22"/>
        <v>A679072</v>
      </c>
      <c r="AH124" t="s">
        <v>3929</v>
      </c>
    </row>
    <row r="125" spans="1:34">
      <c r="A125" s="296"/>
      <c r="B125" s="40" t="str">
        <f t="shared" si="12"/>
        <v/>
      </c>
      <c r="C125" s="86"/>
      <c r="D125" s="40" t="str">
        <f t="shared" si="13"/>
        <v/>
      </c>
      <c r="E125" s="77"/>
      <c r="F125" s="40" t="str">
        <f t="shared" si="14"/>
        <v/>
      </c>
      <c r="G125" s="40" t="str">
        <f t="shared" si="15"/>
        <v/>
      </c>
      <c r="H125" s="76"/>
      <c r="I125" s="76"/>
      <c r="J125" s="76"/>
      <c r="K125" s="86"/>
      <c r="L125" s="85"/>
      <c r="M125" s="85"/>
      <c r="N125" s="86"/>
      <c r="O125" s="200"/>
      <c r="P125" s="44"/>
      <c r="Q125" t="str">
        <f>IF(C125="","",'OPĆI DIO'!$C$1)</f>
        <v/>
      </c>
      <c r="R125" t="str">
        <f t="shared" si="16"/>
        <v/>
      </c>
      <c r="S125" t="str">
        <f t="shared" si="17"/>
        <v/>
      </c>
      <c r="T125" t="str">
        <f t="shared" si="18"/>
        <v/>
      </c>
      <c r="U125" t="str">
        <f t="shared" si="19"/>
        <v/>
      </c>
      <c r="Y125">
        <v>5431</v>
      </c>
      <c r="Z125" t="s">
        <v>257</v>
      </c>
      <c r="AB125" t="str">
        <f t="shared" si="20"/>
        <v>54</v>
      </c>
      <c r="AC125" t="str">
        <f t="shared" si="21"/>
        <v>543</v>
      </c>
      <c r="AE125" t="s">
        <v>4166</v>
      </c>
      <c r="AF125" t="s">
        <v>4167</v>
      </c>
      <c r="AG125" t="str">
        <f t="shared" si="22"/>
        <v>A679072</v>
      </c>
      <c r="AH125" t="s">
        <v>3929</v>
      </c>
    </row>
    <row r="126" spans="1:34">
      <c r="A126" s="296"/>
      <c r="B126" s="40" t="str">
        <f t="shared" si="12"/>
        <v/>
      </c>
      <c r="C126" s="86"/>
      <c r="D126" s="40" t="str">
        <f t="shared" si="13"/>
        <v/>
      </c>
      <c r="E126" s="77"/>
      <c r="F126" s="40" t="str">
        <f t="shared" si="14"/>
        <v/>
      </c>
      <c r="G126" s="40" t="str">
        <f t="shared" si="15"/>
        <v/>
      </c>
      <c r="H126" s="76"/>
      <c r="I126" s="76"/>
      <c r="J126" s="76"/>
      <c r="K126" s="86"/>
      <c r="L126" s="85"/>
      <c r="M126" s="85"/>
      <c r="N126" s="86"/>
      <c r="O126" s="200"/>
      <c r="P126" s="44"/>
      <c r="Q126" t="str">
        <f>IF(C126="","",'OPĆI DIO'!$C$1)</f>
        <v/>
      </c>
      <c r="R126" t="str">
        <f t="shared" si="16"/>
        <v/>
      </c>
      <c r="S126" t="str">
        <f t="shared" si="17"/>
        <v/>
      </c>
      <c r="T126" t="str">
        <f t="shared" si="18"/>
        <v/>
      </c>
      <c r="U126" t="str">
        <f t="shared" si="19"/>
        <v/>
      </c>
      <c r="Y126">
        <v>5443</v>
      </c>
      <c r="Z126" t="s">
        <v>638</v>
      </c>
      <c r="AB126" t="str">
        <f t="shared" si="20"/>
        <v>54</v>
      </c>
      <c r="AC126" t="str">
        <f t="shared" si="21"/>
        <v>544</v>
      </c>
      <c r="AE126" t="s">
        <v>4168</v>
      </c>
      <c r="AF126" t="s">
        <v>4169</v>
      </c>
      <c r="AG126" t="str">
        <f t="shared" si="22"/>
        <v>A679072</v>
      </c>
      <c r="AH126" t="s">
        <v>3929</v>
      </c>
    </row>
    <row r="127" spans="1:34">
      <c r="A127" s="296"/>
      <c r="B127" s="40" t="str">
        <f t="shared" si="12"/>
        <v/>
      </c>
      <c r="C127" s="86"/>
      <c r="D127" s="40" t="str">
        <f t="shared" si="13"/>
        <v/>
      </c>
      <c r="E127" s="77"/>
      <c r="F127" s="40" t="str">
        <f t="shared" si="14"/>
        <v/>
      </c>
      <c r="G127" s="40" t="str">
        <f t="shared" si="15"/>
        <v/>
      </c>
      <c r="H127" s="76"/>
      <c r="I127" s="76"/>
      <c r="J127" s="76"/>
      <c r="K127" s="86"/>
      <c r="L127" s="85"/>
      <c r="M127" s="85"/>
      <c r="N127" s="86"/>
      <c r="O127" s="200"/>
      <c r="P127" s="44"/>
      <c r="Q127" t="str">
        <f>IF(C127="","",'OPĆI DIO'!$C$1)</f>
        <v/>
      </c>
      <c r="R127" t="str">
        <f t="shared" si="16"/>
        <v/>
      </c>
      <c r="S127" t="str">
        <f t="shared" si="17"/>
        <v/>
      </c>
      <c r="T127" t="str">
        <f t="shared" si="18"/>
        <v/>
      </c>
      <c r="U127" t="str">
        <f t="shared" si="19"/>
        <v/>
      </c>
      <c r="Y127">
        <v>5445</v>
      </c>
      <c r="Z127" t="s">
        <v>639</v>
      </c>
      <c r="AB127" t="str">
        <f t="shared" si="20"/>
        <v>54</v>
      </c>
      <c r="AC127" t="str">
        <f t="shared" si="21"/>
        <v>544</v>
      </c>
      <c r="AE127" t="s">
        <v>4170</v>
      </c>
      <c r="AF127" t="s">
        <v>4171</v>
      </c>
      <c r="AG127" t="str">
        <f t="shared" si="22"/>
        <v>A679072</v>
      </c>
      <c r="AH127" t="s">
        <v>3929</v>
      </c>
    </row>
    <row r="128" spans="1:34">
      <c r="A128" s="296"/>
      <c r="B128" s="40" t="str">
        <f t="shared" si="12"/>
        <v/>
      </c>
      <c r="C128" s="86"/>
      <c r="D128" s="40" t="str">
        <f t="shared" si="13"/>
        <v/>
      </c>
      <c r="E128" s="77"/>
      <c r="F128" s="40" t="str">
        <f t="shared" si="14"/>
        <v/>
      </c>
      <c r="G128" s="40" t="str">
        <f t="shared" si="15"/>
        <v/>
      </c>
      <c r="H128" s="76"/>
      <c r="I128" s="76"/>
      <c r="J128" s="76"/>
      <c r="K128" s="86"/>
      <c r="L128" s="85"/>
      <c r="M128" s="85"/>
      <c r="N128" s="86"/>
      <c r="O128" s="200"/>
      <c r="P128" s="44"/>
      <c r="Q128" t="str">
        <f>IF(C128="","",'OPĆI DIO'!$C$1)</f>
        <v/>
      </c>
      <c r="R128" t="str">
        <f t="shared" si="16"/>
        <v/>
      </c>
      <c r="S128" t="str">
        <f t="shared" si="17"/>
        <v/>
      </c>
      <c r="T128" t="str">
        <f t="shared" si="18"/>
        <v/>
      </c>
      <c r="U128" t="str">
        <f t="shared" si="19"/>
        <v/>
      </c>
      <c r="Y128">
        <v>5453</v>
      </c>
      <c r="Z128" t="s">
        <v>640</v>
      </c>
      <c r="AB128" t="str">
        <f t="shared" si="20"/>
        <v>54</v>
      </c>
      <c r="AC128" t="str">
        <f t="shared" si="21"/>
        <v>545</v>
      </c>
      <c r="AE128" t="s">
        <v>4172</v>
      </c>
      <c r="AF128" t="s">
        <v>4173</v>
      </c>
      <c r="AG128" t="str">
        <f t="shared" si="22"/>
        <v>A679072</v>
      </c>
      <c r="AH128" t="s">
        <v>3929</v>
      </c>
    </row>
    <row r="129" spans="1:34">
      <c r="A129" s="296"/>
      <c r="B129" s="40" t="str">
        <f t="shared" si="12"/>
        <v/>
      </c>
      <c r="C129" s="86"/>
      <c r="D129" s="40" t="str">
        <f t="shared" si="13"/>
        <v/>
      </c>
      <c r="E129" s="77"/>
      <c r="F129" s="40" t="str">
        <f t="shared" si="14"/>
        <v/>
      </c>
      <c r="G129" s="40" t="str">
        <f t="shared" si="15"/>
        <v/>
      </c>
      <c r="H129" s="76"/>
      <c r="I129" s="76"/>
      <c r="J129" s="76"/>
      <c r="K129" s="86"/>
      <c r="L129" s="85"/>
      <c r="M129" s="85"/>
      <c r="N129" s="86"/>
      <c r="O129" s="200"/>
      <c r="P129" s="44"/>
      <c r="Q129" t="str">
        <f>IF(C129="","",'OPĆI DIO'!$C$1)</f>
        <v/>
      </c>
      <c r="R129" t="str">
        <f t="shared" si="16"/>
        <v/>
      </c>
      <c r="S129" t="str">
        <f t="shared" si="17"/>
        <v/>
      </c>
      <c r="T129" t="str">
        <f t="shared" si="18"/>
        <v/>
      </c>
      <c r="U129" t="str">
        <f t="shared" si="19"/>
        <v/>
      </c>
      <c r="Y129">
        <v>5472</v>
      </c>
      <c r="Z129" t="s">
        <v>641</v>
      </c>
      <c r="AB129" t="str">
        <f t="shared" si="20"/>
        <v>54</v>
      </c>
      <c r="AC129" t="str">
        <f t="shared" si="21"/>
        <v>547</v>
      </c>
      <c r="AE129" t="s">
        <v>4174</v>
      </c>
      <c r="AF129" t="s">
        <v>4175</v>
      </c>
      <c r="AG129" t="str">
        <f t="shared" si="22"/>
        <v>A679072</v>
      </c>
      <c r="AH129" t="s">
        <v>3929</v>
      </c>
    </row>
    <row r="130" spans="1:34">
      <c r="A130" s="296"/>
      <c r="B130" s="40" t="str">
        <f t="shared" si="12"/>
        <v/>
      </c>
      <c r="C130" s="86"/>
      <c r="D130" s="40" t="str">
        <f t="shared" si="13"/>
        <v/>
      </c>
      <c r="E130" s="77"/>
      <c r="F130" s="40" t="str">
        <f t="shared" si="14"/>
        <v/>
      </c>
      <c r="G130" s="40" t="str">
        <f t="shared" si="15"/>
        <v/>
      </c>
      <c r="H130" s="76"/>
      <c r="I130" s="76"/>
      <c r="J130" s="76"/>
      <c r="K130" s="86"/>
      <c r="L130" s="85"/>
      <c r="M130" s="85"/>
      <c r="N130" s="86"/>
      <c r="O130" s="200"/>
      <c r="P130" s="44"/>
      <c r="Q130" t="str">
        <f>IF(C130="","",'OPĆI DIO'!$C$1)</f>
        <v/>
      </c>
      <c r="R130" t="str">
        <f t="shared" si="16"/>
        <v/>
      </c>
      <c r="S130" t="str">
        <f t="shared" si="17"/>
        <v/>
      </c>
      <c r="T130" t="str">
        <f t="shared" si="18"/>
        <v/>
      </c>
      <c r="U130" t="str">
        <f t="shared" si="19"/>
        <v/>
      </c>
      <c r="AE130" t="s">
        <v>4176</v>
      </c>
      <c r="AF130" t="s">
        <v>4177</v>
      </c>
      <c r="AG130" t="str">
        <f t="shared" si="22"/>
        <v>A679072</v>
      </c>
      <c r="AH130" t="s">
        <v>3929</v>
      </c>
    </row>
    <row r="131" spans="1:34">
      <c r="A131" s="296"/>
      <c r="B131" s="40" t="str">
        <f t="shared" si="12"/>
        <v/>
      </c>
      <c r="C131" s="86"/>
      <c r="D131" s="40" t="str">
        <f t="shared" si="13"/>
        <v/>
      </c>
      <c r="E131" s="77"/>
      <c r="F131" s="40" t="str">
        <f t="shared" si="14"/>
        <v/>
      </c>
      <c r="G131" s="40" t="str">
        <f t="shared" si="15"/>
        <v/>
      </c>
      <c r="H131" s="76"/>
      <c r="I131" s="76"/>
      <c r="J131" s="76"/>
      <c r="K131" s="86"/>
      <c r="L131" s="85"/>
      <c r="M131" s="85"/>
      <c r="N131" s="86"/>
      <c r="O131" s="200"/>
      <c r="P131" s="44"/>
      <c r="Q131" t="str">
        <f>IF(C131="","",'OPĆI DIO'!$C$1)</f>
        <v/>
      </c>
      <c r="R131" t="str">
        <f t="shared" si="16"/>
        <v/>
      </c>
      <c r="S131" t="str">
        <f t="shared" si="17"/>
        <v/>
      </c>
      <c r="T131" t="str">
        <f t="shared" si="18"/>
        <v/>
      </c>
      <c r="U131" t="str">
        <f t="shared" si="19"/>
        <v/>
      </c>
      <c r="AE131" t="s">
        <v>4178</v>
      </c>
      <c r="AF131" t="s">
        <v>4179</v>
      </c>
      <c r="AG131" t="str">
        <f t="shared" si="22"/>
        <v>A679072</v>
      </c>
      <c r="AH131" t="s">
        <v>3929</v>
      </c>
    </row>
    <row r="132" spans="1:34">
      <c r="A132" s="296"/>
      <c r="B132" s="40" t="str">
        <f t="shared" ref="B132:B195" si="23">IFERROR(VLOOKUP(A132,$V$6:$W$23,2,FALSE),"")</f>
        <v/>
      </c>
      <c r="C132" s="86"/>
      <c r="D132" s="40" t="str">
        <f t="shared" ref="D132:D195" si="24">IFERROR(VLOOKUP(C132,$Y$5:$AA$129,2,FALSE),"")</f>
        <v/>
      </c>
      <c r="E132" s="77"/>
      <c r="F132" s="40" t="str">
        <f t="shared" ref="F132:F195" si="25">IFERROR(VLOOKUP(E132,$AE$6:$AF$1090,2,FALSE),"")</f>
        <v/>
      </c>
      <c r="G132" s="40" t="str">
        <f t="shared" ref="G132:G195" si="26">IFERROR(VLOOKUP(E132,$AE$6:$AH$1090,4,FALSE),"")</f>
        <v/>
      </c>
      <c r="H132" s="76"/>
      <c r="I132" s="76"/>
      <c r="J132" s="76"/>
      <c r="K132" s="86"/>
      <c r="L132" s="85"/>
      <c r="M132" s="85"/>
      <c r="N132" s="86"/>
      <c r="O132" s="200"/>
      <c r="P132" s="44"/>
      <c r="Q132" t="str">
        <f>IF(C132="","",'OPĆI DIO'!$C$1)</f>
        <v/>
      </c>
      <c r="R132" t="str">
        <f t="shared" ref="R132:R195" si="27">LEFT(C132,3)</f>
        <v/>
      </c>
      <c r="S132" t="str">
        <f t="shared" ref="S132:S195" si="28">LEFT(C132,2)</f>
        <v/>
      </c>
      <c r="T132" t="str">
        <f t="shared" ref="T132:T195" si="29">MID(G132,2,2)</f>
        <v/>
      </c>
      <c r="U132" t="str">
        <f t="shared" ref="U132:U195" si="30">LEFT(C132,1)</f>
        <v/>
      </c>
      <c r="AE132" t="s">
        <v>4180</v>
      </c>
      <c r="AF132" t="s">
        <v>4181</v>
      </c>
      <c r="AG132" t="str">
        <f t="shared" si="22"/>
        <v>A679072</v>
      </c>
      <c r="AH132" t="s">
        <v>3929</v>
      </c>
    </row>
    <row r="133" spans="1:34">
      <c r="A133" s="296"/>
      <c r="B133" s="40" t="str">
        <f t="shared" si="23"/>
        <v/>
      </c>
      <c r="C133" s="86"/>
      <c r="D133" s="40" t="str">
        <f t="shared" si="24"/>
        <v/>
      </c>
      <c r="E133" s="77"/>
      <c r="F133" s="40" t="str">
        <f t="shared" si="25"/>
        <v/>
      </c>
      <c r="G133" s="40" t="str">
        <f t="shared" si="26"/>
        <v/>
      </c>
      <c r="H133" s="76"/>
      <c r="I133" s="76"/>
      <c r="J133" s="76"/>
      <c r="K133" s="86"/>
      <c r="L133" s="85"/>
      <c r="M133" s="85"/>
      <c r="N133" s="86"/>
      <c r="O133" s="200"/>
      <c r="P133" s="44"/>
      <c r="Q133" t="str">
        <f>IF(C133="","",'OPĆI DIO'!$C$1)</f>
        <v/>
      </c>
      <c r="R133" t="str">
        <f t="shared" si="27"/>
        <v/>
      </c>
      <c r="S133" t="str">
        <f t="shared" si="28"/>
        <v/>
      </c>
      <c r="T133" t="str">
        <f t="shared" si="29"/>
        <v/>
      </c>
      <c r="U133" t="str">
        <f t="shared" si="30"/>
        <v/>
      </c>
      <c r="AE133" t="s">
        <v>4182</v>
      </c>
      <c r="AF133" t="s">
        <v>4183</v>
      </c>
      <c r="AG133" t="str">
        <f t="shared" si="22"/>
        <v>A679072</v>
      </c>
      <c r="AH133" t="s">
        <v>3929</v>
      </c>
    </row>
    <row r="134" spans="1:34">
      <c r="A134" s="296"/>
      <c r="B134" s="40" t="str">
        <f t="shared" si="23"/>
        <v/>
      </c>
      <c r="C134" s="86"/>
      <c r="D134" s="40" t="str">
        <f t="shared" si="24"/>
        <v/>
      </c>
      <c r="E134" s="77"/>
      <c r="F134" s="40" t="str">
        <f t="shared" si="25"/>
        <v/>
      </c>
      <c r="G134" s="40" t="str">
        <f t="shared" si="26"/>
        <v/>
      </c>
      <c r="H134" s="76"/>
      <c r="I134" s="76"/>
      <c r="J134" s="76"/>
      <c r="K134" s="86"/>
      <c r="L134" s="85"/>
      <c r="M134" s="85"/>
      <c r="N134" s="86"/>
      <c r="O134" s="200"/>
      <c r="P134" s="44"/>
      <c r="Q134" t="str">
        <f>IF(C134="","",'OPĆI DIO'!$C$1)</f>
        <v/>
      </c>
      <c r="R134" t="str">
        <f t="shared" si="27"/>
        <v/>
      </c>
      <c r="S134" t="str">
        <f t="shared" si="28"/>
        <v/>
      </c>
      <c r="T134" t="str">
        <f t="shared" si="29"/>
        <v/>
      </c>
      <c r="U134" t="str">
        <f t="shared" si="30"/>
        <v/>
      </c>
      <c r="AE134" t="s">
        <v>4184</v>
      </c>
      <c r="AF134" t="s">
        <v>4185</v>
      </c>
      <c r="AG134" t="str">
        <f t="shared" si="22"/>
        <v>A679072</v>
      </c>
      <c r="AH134" t="s">
        <v>3929</v>
      </c>
    </row>
    <row r="135" spans="1:34">
      <c r="A135" s="296"/>
      <c r="B135" s="40" t="str">
        <f t="shared" si="23"/>
        <v/>
      </c>
      <c r="C135" s="86"/>
      <c r="D135" s="40" t="str">
        <f t="shared" si="24"/>
        <v/>
      </c>
      <c r="E135" s="77"/>
      <c r="F135" s="40" t="str">
        <f t="shared" si="25"/>
        <v/>
      </c>
      <c r="G135" s="40" t="str">
        <f t="shared" si="26"/>
        <v/>
      </c>
      <c r="H135" s="76"/>
      <c r="I135" s="76"/>
      <c r="J135" s="76"/>
      <c r="K135" s="86"/>
      <c r="L135" s="85"/>
      <c r="M135" s="85"/>
      <c r="N135" s="86"/>
      <c r="O135" s="200"/>
      <c r="P135" s="44"/>
      <c r="Q135" t="str">
        <f>IF(C135="","",'OPĆI DIO'!$C$1)</f>
        <v/>
      </c>
      <c r="R135" t="str">
        <f t="shared" si="27"/>
        <v/>
      </c>
      <c r="S135" t="str">
        <f t="shared" si="28"/>
        <v/>
      </c>
      <c r="T135" t="str">
        <f t="shared" si="29"/>
        <v/>
      </c>
      <c r="U135" t="str">
        <f t="shared" si="30"/>
        <v/>
      </c>
      <c r="AE135" t="s">
        <v>4186</v>
      </c>
      <c r="AF135" t="s">
        <v>4187</v>
      </c>
      <c r="AG135" t="str">
        <f t="shared" si="22"/>
        <v>A679072</v>
      </c>
      <c r="AH135" t="s">
        <v>3929</v>
      </c>
    </row>
    <row r="136" spans="1:34">
      <c r="A136" s="45"/>
      <c r="B136" s="40" t="str">
        <f t="shared" si="23"/>
        <v/>
      </c>
      <c r="C136" s="86"/>
      <c r="D136" s="40" t="str">
        <f t="shared" si="24"/>
        <v/>
      </c>
      <c r="E136" s="77"/>
      <c r="F136" s="40" t="str">
        <f t="shared" si="25"/>
        <v/>
      </c>
      <c r="G136" s="40" t="str">
        <f t="shared" si="26"/>
        <v/>
      </c>
      <c r="H136" s="76"/>
      <c r="I136" s="76"/>
      <c r="J136" s="76"/>
      <c r="K136" s="86"/>
      <c r="L136" s="85"/>
      <c r="M136" s="85"/>
      <c r="N136" s="86"/>
      <c r="O136" s="200"/>
      <c r="P136" s="44"/>
      <c r="Q136" t="str">
        <f>IF(C136="","",'OPĆI DIO'!$C$1)</f>
        <v/>
      </c>
      <c r="R136" t="str">
        <f t="shared" si="27"/>
        <v/>
      </c>
      <c r="S136" t="str">
        <f t="shared" si="28"/>
        <v/>
      </c>
      <c r="T136" t="str">
        <f t="shared" si="29"/>
        <v/>
      </c>
      <c r="U136" t="str">
        <f t="shared" si="30"/>
        <v/>
      </c>
      <c r="AE136" t="s">
        <v>4188</v>
      </c>
      <c r="AF136" t="s">
        <v>4189</v>
      </c>
      <c r="AG136" t="str">
        <f t="shared" ref="AG136:AG199" si="31">LEFT(AE136,7)</f>
        <v>A679072</v>
      </c>
      <c r="AH136" t="s">
        <v>3929</v>
      </c>
    </row>
    <row r="137" spans="1:34">
      <c r="A137" s="45"/>
      <c r="B137" s="40" t="str">
        <f t="shared" si="23"/>
        <v/>
      </c>
      <c r="C137" s="86"/>
      <c r="D137" s="40" t="str">
        <f t="shared" si="24"/>
        <v/>
      </c>
      <c r="E137" s="77"/>
      <c r="F137" s="40" t="str">
        <f t="shared" si="25"/>
        <v/>
      </c>
      <c r="G137" s="40" t="str">
        <f t="shared" si="26"/>
        <v/>
      </c>
      <c r="H137" s="76"/>
      <c r="I137" s="76"/>
      <c r="J137" s="76"/>
      <c r="K137" s="86"/>
      <c r="L137" s="85"/>
      <c r="M137" s="85"/>
      <c r="N137" s="86"/>
      <c r="O137" s="200"/>
      <c r="P137" s="44"/>
      <c r="Q137" t="str">
        <f>IF(C137="","",'OPĆI DIO'!$C$1)</f>
        <v/>
      </c>
      <c r="R137" t="str">
        <f t="shared" si="27"/>
        <v/>
      </c>
      <c r="S137" t="str">
        <f t="shared" si="28"/>
        <v/>
      </c>
      <c r="T137" t="str">
        <f t="shared" si="29"/>
        <v/>
      </c>
      <c r="U137" t="str">
        <f t="shared" si="30"/>
        <v/>
      </c>
      <c r="AE137" t="s">
        <v>4190</v>
      </c>
      <c r="AF137" t="s">
        <v>4191</v>
      </c>
      <c r="AG137" t="str">
        <f t="shared" si="31"/>
        <v>A679072</v>
      </c>
      <c r="AH137" t="s">
        <v>3929</v>
      </c>
    </row>
    <row r="138" spans="1:34">
      <c r="A138" s="45"/>
      <c r="B138" s="40" t="str">
        <f t="shared" si="23"/>
        <v/>
      </c>
      <c r="C138" s="86"/>
      <c r="D138" s="40" t="str">
        <f t="shared" si="24"/>
        <v/>
      </c>
      <c r="E138" s="77"/>
      <c r="F138" s="40" t="str">
        <f t="shared" si="25"/>
        <v/>
      </c>
      <c r="G138" s="40" t="str">
        <f t="shared" si="26"/>
        <v/>
      </c>
      <c r="H138" s="76"/>
      <c r="I138" s="76"/>
      <c r="J138" s="76"/>
      <c r="K138" s="86"/>
      <c r="L138" s="85"/>
      <c r="M138" s="85"/>
      <c r="N138" s="86"/>
      <c r="O138" s="200"/>
      <c r="P138" s="44"/>
      <c r="Q138" t="str">
        <f>IF(C138="","",'OPĆI DIO'!$C$1)</f>
        <v/>
      </c>
      <c r="R138" t="str">
        <f t="shared" si="27"/>
        <v/>
      </c>
      <c r="S138" t="str">
        <f t="shared" si="28"/>
        <v/>
      </c>
      <c r="T138" t="str">
        <f t="shared" si="29"/>
        <v/>
      </c>
      <c r="U138" t="str">
        <f t="shared" si="30"/>
        <v/>
      </c>
      <c r="AE138" t="s">
        <v>4192</v>
      </c>
      <c r="AF138" t="s">
        <v>4193</v>
      </c>
      <c r="AG138" t="str">
        <f t="shared" si="31"/>
        <v>A679072</v>
      </c>
      <c r="AH138" t="s">
        <v>3929</v>
      </c>
    </row>
    <row r="139" spans="1:34">
      <c r="A139" s="45"/>
      <c r="B139" s="40" t="str">
        <f t="shared" si="23"/>
        <v/>
      </c>
      <c r="C139" s="86"/>
      <c r="D139" s="40" t="str">
        <f t="shared" si="24"/>
        <v/>
      </c>
      <c r="E139" s="77"/>
      <c r="F139" s="40" t="str">
        <f t="shared" si="25"/>
        <v/>
      </c>
      <c r="G139" s="40" t="str">
        <f t="shared" si="26"/>
        <v/>
      </c>
      <c r="H139" s="76"/>
      <c r="I139" s="76"/>
      <c r="J139" s="76"/>
      <c r="K139" s="86"/>
      <c r="L139" s="85"/>
      <c r="M139" s="85"/>
      <c r="N139" s="86"/>
      <c r="O139" s="200"/>
      <c r="P139" s="44"/>
      <c r="Q139" t="str">
        <f>IF(C139="","",'OPĆI DIO'!$C$1)</f>
        <v/>
      </c>
      <c r="R139" t="str">
        <f t="shared" si="27"/>
        <v/>
      </c>
      <c r="S139" t="str">
        <f t="shared" si="28"/>
        <v/>
      </c>
      <c r="T139" t="str">
        <f t="shared" si="29"/>
        <v/>
      </c>
      <c r="U139" t="str">
        <f t="shared" si="30"/>
        <v/>
      </c>
      <c r="AE139" t="s">
        <v>4194</v>
      </c>
      <c r="AF139" t="s">
        <v>4195</v>
      </c>
      <c r="AG139" t="str">
        <f t="shared" si="31"/>
        <v>A679072</v>
      </c>
      <c r="AH139" t="s">
        <v>3929</v>
      </c>
    </row>
    <row r="140" spans="1:34">
      <c r="A140" s="45"/>
      <c r="B140" s="40" t="str">
        <f t="shared" si="23"/>
        <v/>
      </c>
      <c r="C140" s="86"/>
      <c r="D140" s="40" t="str">
        <f t="shared" si="24"/>
        <v/>
      </c>
      <c r="E140" s="77"/>
      <c r="F140" s="40" t="str">
        <f t="shared" si="25"/>
        <v/>
      </c>
      <c r="G140" s="40" t="str">
        <f t="shared" si="26"/>
        <v/>
      </c>
      <c r="H140" s="76"/>
      <c r="I140" s="76"/>
      <c r="J140" s="76"/>
      <c r="K140" s="86"/>
      <c r="L140" s="85"/>
      <c r="M140" s="85"/>
      <c r="N140" s="86"/>
      <c r="O140" s="200"/>
      <c r="P140" s="44"/>
      <c r="Q140" t="str">
        <f>IF(C140="","",'OPĆI DIO'!$C$1)</f>
        <v/>
      </c>
      <c r="R140" t="str">
        <f t="shared" si="27"/>
        <v/>
      </c>
      <c r="S140" t="str">
        <f t="shared" si="28"/>
        <v/>
      </c>
      <c r="T140" t="str">
        <f t="shared" si="29"/>
        <v/>
      </c>
      <c r="U140" t="str">
        <f t="shared" si="30"/>
        <v/>
      </c>
      <c r="AE140" t="s">
        <v>4196</v>
      </c>
      <c r="AF140" t="s">
        <v>4197</v>
      </c>
      <c r="AG140" t="str">
        <f t="shared" si="31"/>
        <v>A679072</v>
      </c>
      <c r="AH140" t="s">
        <v>3929</v>
      </c>
    </row>
    <row r="141" spans="1:34">
      <c r="A141" s="45"/>
      <c r="B141" s="40" t="str">
        <f t="shared" si="23"/>
        <v/>
      </c>
      <c r="C141" s="86"/>
      <c r="D141" s="40" t="str">
        <f t="shared" si="24"/>
        <v/>
      </c>
      <c r="E141" s="77"/>
      <c r="F141" s="40" t="str">
        <f t="shared" si="25"/>
        <v/>
      </c>
      <c r="G141" s="40" t="str">
        <f t="shared" si="26"/>
        <v/>
      </c>
      <c r="H141" s="76"/>
      <c r="I141" s="76"/>
      <c r="J141" s="76"/>
      <c r="K141" s="86"/>
      <c r="L141" s="85"/>
      <c r="M141" s="85"/>
      <c r="N141" s="86"/>
      <c r="O141" s="200"/>
      <c r="P141" s="44"/>
      <c r="Q141" t="str">
        <f>IF(C141="","",'OPĆI DIO'!$C$1)</f>
        <v/>
      </c>
      <c r="R141" t="str">
        <f t="shared" si="27"/>
        <v/>
      </c>
      <c r="S141" t="str">
        <f t="shared" si="28"/>
        <v/>
      </c>
      <c r="T141" t="str">
        <f t="shared" si="29"/>
        <v/>
      </c>
      <c r="U141" t="str">
        <f t="shared" si="30"/>
        <v/>
      </c>
      <c r="AE141" t="s">
        <v>4198</v>
      </c>
      <c r="AF141" t="s">
        <v>4199</v>
      </c>
      <c r="AG141" t="str">
        <f t="shared" si="31"/>
        <v>A679072</v>
      </c>
      <c r="AH141" t="s">
        <v>3929</v>
      </c>
    </row>
    <row r="142" spans="1:34">
      <c r="A142" s="45"/>
      <c r="B142" s="40" t="str">
        <f t="shared" si="23"/>
        <v/>
      </c>
      <c r="C142" s="86"/>
      <c r="D142" s="40" t="str">
        <f t="shared" si="24"/>
        <v/>
      </c>
      <c r="E142" s="77"/>
      <c r="F142" s="40" t="str">
        <f t="shared" si="25"/>
        <v/>
      </c>
      <c r="G142" s="40" t="str">
        <f t="shared" si="26"/>
        <v/>
      </c>
      <c r="H142" s="76"/>
      <c r="I142" s="76"/>
      <c r="J142" s="76"/>
      <c r="K142" s="86"/>
      <c r="L142" s="85"/>
      <c r="M142" s="85"/>
      <c r="N142" s="86"/>
      <c r="O142" s="200"/>
      <c r="P142" s="44"/>
      <c r="Q142" t="str">
        <f>IF(C142="","",'OPĆI DIO'!$C$1)</f>
        <v/>
      </c>
      <c r="R142" t="str">
        <f t="shared" si="27"/>
        <v/>
      </c>
      <c r="S142" t="str">
        <f t="shared" si="28"/>
        <v/>
      </c>
      <c r="T142" t="str">
        <f t="shared" si="29"/>
        <v/>
      </c>
      <c r="U142" t="str">
        <f t="shared" si="30"/>
        <v/>
      </c>
      <c r="AE142" t="s">
        <v>4200</v>
      </c>
      <c r="AF142" t="s">
        <v>4201</v>
      </c>
      <c r="AG142" t="str">
        <f t="shared" si="31"/>
        <v>A679072</v>
      </c>
      <c r="AH142" t="s">
        <v>3929</v>
      </c>
    </row>
    <row r="143" spans="1:34">
      <c r="A143" s="45"/>
      <c r="B143" s="40" t="str">
        <f t="shared" si="23"/>
        <v/>
      </c>
      <c r="C143" s="86"/>
      <c r="D143" s="40" t="str">
        <f t="shared" si="24"/>
        <v/>
      </c>
      <c r="E143" s="77"/>
      <c r="F143" s="40" t="str">
        <f t="shared" si="25"/>
        <v/>
      </c>
      <c r="G143" s="40" t="str">
        <f t="shared" si="26"/>
        <v/>
      </c>
      <c r="H143" s="76"/>
      <c r="I143" s="76"/>
      <c r="J143" s="76"/>
      <c r="K143" s="86"/>
      <c r="L143" s="85"/>
      <c r="M143" s="85"/>
      <c r="N143" s="86"/>
      <c r="O143" s="200"/>
      <c r="P143" s="44"/>
      <c r="Q143" t="str">
        <f>IF(C143="","",'OPĆI DIO'!$C$1)</f>
        <v/>
      </c>
      <c r="R143" t="str">
        <f t="shared" si="27"/>
        <v/>
      </c>
      <c r="S143" t="str">
        <f t="shared" si="28"/>
        <v/>
      </c>
      <c r="T143" t="str">
        <f t="shared" si="29"/>
        <v/>
      </c>
      <c r="U143" t="str">
        <f t="shared" si="30"/>
        <v/>
      </c>
      <c r="AE143" t="s">
        <v>4202</v>
      </c>
      <c r="AF143" t="s">
        <v>4203</v>
      </c>
      <c r="AG143" t="str">
        <f t="shared" si="31"/>
        <v>A679072</v>
      </c>
      <c r="AH143" t="s">
        <v>3929</v>
      </c>
    </row>
    <row r="144" spans="1:34">
      <c r="A144" s="45"/>
      <c r="B144" s="40" t="str">
        <f t="shared" si="23"/>
        <v/>
      </c>
      <c r="C144" s="86"/>
      <c r="D144" s="40" t="str">
        <f t="shared" si="24"/>
        <v/>
      </c>
      <c r="E144" s="77"/>
      <c r="F144" s="40" t="str">
        <f t="shared" si="25"/>
        <v/>
      </c>
      <c r="G144" s="40" t="str">
        <f t="shared" si="26"/>
        <v/>
      </c>
      <c r="H144" s="76"/>
      <c r="I144" s="76"/>
      <c r="J144" s="76"/>
      <c r="K144" s="86"/>
      <c r="L144" s="85"/>
      <c r="M144" s="85"/>
      <c r="N144" s="86"/>
      <c r="O144" s="200"/>
      <c r="P144" s="44"/>
      <c r="Q144" t="str">
        <f>IF(C144="","",'OPĆI DIO'!$C$1)</f>
        <v/>
      </c>
      <c r="R144" t="str">
        <f t="shared" si="27"/>
        <v/>
      </c>
      <c r="S144" t="str">
        <f t="shared" si="28"/>
        <v/>
      </c>
      <c r="T144" t="str">
        <f t="shared" si="29"/>
        <v/>
      </c>
      <c r="U144" t="str">
        <f t="shared" si="30"/>
        <v/>
      </c>
      <c r="AE144" t="s">
        <v>4204</v>
      </c>
      <c r="AF144" t="s">
        <v>4205</v>
      </c>
      <c r="AG144" t="str">
        <f t="shared" si="31"/>
        <v>A679072</v>
      </c>
      <c r="AH144" t="s">
        <v>3929</v>
      </c>
    </row>
    <row r="145" spans="1:34">
      <c r="A145" s="45"/>
      <c r="B145" s="40" t="str">
        <f t="shared" si="23"/>
        <v/>
      </c>
      <c r="C145" s="86"/>
      <c r="D145" s="40" t="str">
        <f t="shared" si="24"/>
        <v/>
      </c>
      <c r="E145" s="77"/>
      <c r="F145" s="40" t="str">
        <f t="shared" si="25"/>
        <v/>
      </c>
      <c r="G145" s="40" t="str">
        <f t="shared" si="26"/>
        <v/>
      </c>
      <c r="H145" s="76"/>
      <c r="I145" s="76"/>
      <c r="J145" s="76"/>
      <c r="K145" s="86"/>
      <c r="L145" s="85"/>
      <c r="M145" s="85"/>
      <c r="N145" s="86"/>
      <c r="O145" s="200"/>
      <c r="P145" s="44"/>
      <c r="Q145" t="str">
        <f>IF(C145="","",'OPĆI DIO'!$C$1)</f>
        <v/>
      </c>
      <c r="R145" t="str">
        <f t="shared" si="27"/>
        <v/>
      </c>
      <c r="S145" t="str">
        <f t="shared" si="28"/>
        <v/>
      </c>
      <c r="T145" t="str">
        <f t="shared" si="29"/>
        <v/>
      </c>
      <c r="U145" t="str">
        <f t="shared" si="30"/>
        <v/>
      </c>
      <c r="AE145" t="s">
        <v>4206</v>
      </c>
      <c r="AF145" t="s">
        <v>4207</v>
      </c>
      <c r="AG145" t="str">
        <f t="shared" si="31"/>
        <v>A679072</v>
      </c>
      <c r="AH145" t="s">
        <v>3929</v>
      </c>
    </row>
    <row r="146" spans="1:34">
      <c r="A146" s="45"/>
      <c r="B146" s="40" t="str">
        <f t="shared" si="23"/>
        <v/>
      </c>
      <c r="C146" s="86"/>
      <c r="D146" s="40" t="str">
        <f t="shared" si="24"/>
        <v/>
      </c>
      <c r="E146" s="77"/>
      <c r="F146" s="40" t="str">
        <f t="shared" si="25"/>
        <v/>
      </c>
      <c r="G146" s="40" t="str">
        <f t="shared" si="26"/>
        <v/>
      </c>
      <c r="H146" s="76"/>
      <c r="I146" s="76"/>
      <c r="J146" s="76"/>
      <c r="K146" s="86"/>
      <c r="L146" s="85"/>
      <c r="M146" s="85"/>
      <c r="N146" s="86"/>
      <c r="O146" s="200"/>
      <c r="P146" s="44"/>
      <c r="Q146" t="str">
        <f>IF(C146="","",'OPĆI DIO'!$C$1)</f>
        <v/>
      </c>
      <c r="R146" t="str">
        <f t="shared" si="27"/>
        <v/>
      </c>
      <c r="S146" t="str">
        <f t="shared" si="28"/>
        <v/>
      </c>
      <c r="T146" t="str">
        <f t="shared" si="29"/>
        <v/>
      </c>
      <c r="U146" t="str">
        <f t="shared" si="30"/>
        <v/>
      </c>
      <c r="AE146" t="s">
        <v>4208</v>
      </c>
      <c r="AF146" t="s">
        <v>4209</v>
      </c>
      <c r="AG146" t="str">
        <f t="shared" si="31"/>
        <v>A679072</v>
      </c>
      <c r="AH146" t="s">
        <v>3929</v>
      </c>
    </row>
    <row r="147" spans="1:34">
      <c r="A147" s="45"/>
      <c r="B147" s="40" t="str">
        <f t="shared" si="23"/>
        <v/>
      </c>
      <c r="C147" s="86"/>
      <c r="D147" s="40" t="str">
        <f t="shared" si="24"/>
        <v/>
      </c>
      <c r="E147" s="77"/>
      <c r="F147" s="40" t="str">
        <f t="shared" si="25"/>
        <v/>
      </c>
      <c r="G147" s="40" t="str">
        <f t="shared" si="26"/>
        <v/>
      </c>
      <c r="H147" s="76"/>
      <c r="I147" s="76"/>
      <c r="J147" s="76"/>
      <c r="K147" s="86"/>
      <c r="L147" s="85"/>
      <c r="M147" s="85"/>
      <c r="N147" s="86"/>
      <c r="O147" s="200"/>
      <c r="P147" s="44"/>
      <c r="Q147" t="str">
        <f>IF(C147="","",'OPĆI DIO'!$C$1)</f>
        <v/>
      </c>
      <c r="R147" t="str">
        <f t="shared" si="27"/>
        <v/>
      </c>
      <c r="S147" t="str">
        <f t="shared" si="28"/>
        <v/>
      </c>
      <c r="T147" t="str">
        <f t="shared" si="29"/>
        <v/>
      </c>
      <c r="U147" t="str">
        <f t="shared" si="30"/>
        <v/>
      </c>
      <c r="AE147" t="s">
        <v>4210</v>
      </c>
      <c r="AF147" t="s">
        <v>4211</v>
      </c>
      <c r="AG147" t="str">
        <f t="shared" si="31"/>
        <v>A679072</v>
      </c>
      <c r="AH147" t="s">
        <v>3929</v>
      </c>
    </row>
    <row r="148" spans="1:34">
      <c r="A148" s="45"/>
      <c r="B148" s="40" t="str">
        <f t="shared" si="23"/>
        <v/>
      </c>
      <c r="C148" s="86"/>
      <c r="D148" s="40" t="str">
        <f t="shared" si="24"/>
        <v/>
      </c>
      <c r="E148" s="77"/>
      <c r="F148" s="40" t="str">
        <f t="shared" si="25"/>
        <v/>
      </c>
      <c r="G148" s="40" t="str">
        <f t="shared" si="26"/>
        <v/>
      </c>
      <c r="H148" s="76"/>
      <c r="I148" s="76"/>
      <c r="J148" s="76"/>
      <c r="K148" s="86"/>
      <c r="L148" s="85"/>
      <c r="M148" s="85"/>
      <c r="N148" s="86"/>
      <c r="O148" s="200"/>
      <c r="P148" s="44"/>
      <c r="Q148" t="str">
        <f>IF(C148="","",'OPĆI DIO'!$C$1)</f>
        <v/>
      </c>
      <c r="R148" t="str">
        <f t="shared" si="27"/>
        <v/>
      </c>
      <c r="S148" t="str">
        <f t="shared" si="28"/>
        <v/>
      </c>
      <c r="T148" t="str">
        <f t="shared" si="29"/>
        <v/>
      </c>
      <c r="U148" t="str">
        <f t="shared" si="30"/>
        <v/>
      </c>
      <c r="AE148" t="s">
        <v>4212</v>
      </c>
      <c r="AF148" t="s">
        <v>4213</v>
      </c>
      <c r="AG148" t="str">
        <f t="shared" si="31"/>
        <v>A679072</v>
      </c>
      <c r="AH148" t="s">
        <v>3929</v>
      </c>
    </row>
    <row r="149" spans="1:34">
      <c r="A149" s="45"/>
      <c r="B149" s="40" t="str">
        <f t="shared" si="23"/>
        <v/>
      </c>
      <c r="C149" s="86"/>
      <c r="D149" s="40" t="str">
        <f t="shared" si="24"/>
        <v/>
      </c>
      <c r="E149" s="77"/>
      <c r="F149" s="40" t="str">
        <f t="shared" si="25"/>
        <v/>
      </c>
      <c r="G149" s="40" t="str">
        <f t="shared" si="26"/>
        <v/>
      </c>
      <c r="H149" s="76"/>
      <c r="I149" s="76"/>
      <c r="J149" s="76"/>
      <c r="K149" s="86"/>
      <c r="L149" s="85"/>
      <c r="M149" s="85"/>
      <c r="N149" s="86"/>
      <c r="O149" s="200"/>
      <c r="P149" s="44"/>
      <c r="Q149" t="str">
        <f>IF(C149="","",'OPĆI DIO'!$C$1)</f>
        <v/>
      </c>
      <c r="R149" t="str">
        <f t="shared" si="27"/>
        <v/>
      </c>
      <c r="S149" t="str">
        <f t="shared" si="28"/>
        <v/>
      </c>
      <c r="T149" t="str">
        <f t="shared" si="29"/>
        <v/>
      </c>
      <c r="U149" t="str">
        <f t="shared" si="30"/>
        <v/>
      </c>
      <c r="AE149" t="s">
        <v>4214</v>
      </c>
      <c r="AF149" t="s">
        <v>4215</v>
      </c>
      <c r="AG149" t="str">
        <f t="shared" si="31"/>
        <v>A679072</v>
      </c>
      <c r="AH149" t="s">
        <v>3929</v>
      </c>
    </row>
    <row r="150" spans="1:34">
      <c r="A150" s="45"/>
      <c r="B150" s="40" t="str">
        <f t="shared" si="23"/>
        <v/>
      </c>
      <c r="C150" s="86"/>
      <c r="D150" s="40" t="str">
        <f t="shared" si="24"/>
        <v/>
      </c>
      <c r="E150" s="77"/>
      <c r="F150" s="40" t="str">
        <f t="shared" si="25"/>
        <v/>
      </c>
      <c r="G150" s="40" t="str">
        <f t="shared" si="26"/>
        <v/>
      </c>
      <c r="H150" s="76"/>
      <c r="I150" s="76"/>
      <c r="J150" s="76"/>
      <c r="K150" s="86"/>
      <c r="L150" s="85"/>
      <c r="M150" s="85"/>
      <c r="N150" s="86"/>
      <c r="O150" s="200"/>
      <c r="P150" s="44"/>
      <c r="Q150" t="str">
        <f>IF(C150="","",'OPĆI DIO'!$C$1)</f>
        <v/>
      </c>
      <c r="R150" t="str">
        <f t="shared" si="27"/>
        <v/>
      </c>
      <c r="S150" t="str">
        <f t="shared" si="28"/>
        <v/>
      </c>
      <c r="T150" t="str">
        <f t="shared" si="29"/>
        <v/>
      </c>
      <c r="U150" t="str">
        <f t="shared" si="30"/>
        <v/>
      </c>
      <c r="AE150" t="s">
        <v>4216</v>
      </c>
      <c r="AF150" t="s">
        <v>4217</v>
      </c>
      <c r="AG150" t="str">
        <f t="shared" si="31"/>
        <v>A679072</v>
      </c>
      <c r="AH150" t="s">
        <v>3929</v>
      </c>
    </row>
    <row r="151" spans="1:34">
      <c r="A151" s="45"/>
      <c r="B151" s="40" t="str">
        <f t="shared" si="23"/>
        <v/>
      </c>
      <c r="C151" s="86"/>
      <c r="D151" s="40" t="str">
        <f t="shared" si="24"/>
        <v/>
      </c>
      <c r="E151" s="77"/>
      <c r="F151" s="40" t="str">
        <f t="shared" si="25"/>
        <v/>
      </c>
      <c r="G151" s="40" t="str">
        <f t="shared" si="26"/>
        <v/>
      </c>
      <c r="H151" s="76"/>
      <c r="I151" s="76"/>
      <c r="J151" s="76"/>
      <c r="K151" s="86"/>
      <c r="L151" s="85"/>
      <c r="M151" s="85"/>
      <c r="N151" s="86"/>
      <c r="O151" s="200"/>
      <c r="P151" s="44"/>
      <c r="Q151" t="str">
        <f>IF(C151="","",'OPĆI DIO'!$C$1)</f>
        <v/>
      </c>
      <c r="R151" t="str">
        <f t="shared" si="27"/>
        <v/>
      </c>
      <c r="S151" t="str">
        <f t="shared" si="28"/>
        <v/>
      </c>
      <c r="T151" t="str">
        <f t="shared" si="29"/>
        <v/>
      </c>
      <c r="U151" t="str">
        <f t="shared" si="30"/>
        <v/>
      </c>
      <c r="AE151" t="s">
        <v>4218</v>
      </c>
      <c r="AF151" t="s">
        <v>4219</v>
      </c>
      <c r="AG151" t="str">
        <f t="shared" si="31"/>
        <v>A679072</v>
      </c>
      <c r="AH151" t="s">
        <v>3929</v>
      </c>
    </row>
    <row r="152" spans="1:34">
      <c r="A152" s="45"/>
      <c r="B152" s="40" t="str">
        <f t="shared" si="23"/>
        <v/>
      </c>
      <c r="C152" s="86"/>
      <c r="D152" s="40" t="str">
        <f t="shared" si="24"/>
        <v/>
      </c>
      <c r="E152" s="77"/>
      <c r="F152" s="40" t="str">
        <f t="shared" si="25"/>
        <v/>
      </c>
      <c r="G152" s="40" t="str">
        <f t="shared" si="26"/>
        <v/>
      </c>
      <c r="H152" s="76"/>
      <c r="I152" s="76"/>
      <c r="J152" s="76"/>
      <c r="K152" s="86"/>
      <c r="L152" s="85"/>
      <c r="M152" s="85"/>
      <c r="N152" s="86"/>
      <c r="O152" s="200"/>
      <c r="P152" s="44"/>
      <c r="Q152" t="str">
        <f>IF(C152="","",'OPĆI DIO'!$C$1)</f>
        <v/>
      </c>
      <c r="R152" t="str">
        <f t="shared" si="27"/>
        <v/>
      </c>
      <c r="S152" t="str">
        <f t="shared" si="28"/>
        <v/>
      </c>
      <c r="T152" t="str">
        <f t="shared" si="29"/>
        <v/>
      </c>
      <c r="U152" t="str">
        <f t="shared" si="30"/>
        <v/>
      </c>
      <c r="AE152" t="s">
        <v>4220</v>
      </c>
      <c r="AF152" t="s">
        <v>4221</v>
      </c>
      <c r="AG152" t="str">
        <f t="shared" si="31"/>
        <v>A679072</v>
      </c>
      <c r="AH152" t="s">
        <v>3929</v>
      </c>
    </row>
    <row r="153" spans="1:34">
      <c r="A153" s="45"/>
      <c r="B153" s="40" t="str">
        <f t="shared" si="23"/>
        <v/>
      </c>
      <c r="C153" s="86"/>
      <c r="D153" s="40" t="str">
        <f t="shared" si="24"/>
        <v/>
      </c>
      <c r="E153" s="77"/>
      <c r="F153" s="40" t="str">
        <f t="shared" si="25"/>
        <v/>
      </c>
      <c r="G153" s="40" t="str">
        <f t="shared" si="26"/>
        <v/>
      </c>
      <c r="H153" s="76"/>
      <c r="I153" s="76"/>
      <c r="J153" s="76"/>
      <c r="K153" s="86"/>
      <c r="L153" s="85"/>
      <c r="M153" s="85"/>
      <c r="N153" s="86"/>
      <c r="O153" s="200"/>
      <c r="P153" s="44"/>
      <c r="Q153" t="str">
        <f>IF(C153="","",'OPĆI DIO'!$C$1)</f>
        <v/>
      </c>
      <c r="R153" t="str">
        <f t="shared" si="27"/>
        <v/>
      </c>
      <c r="S153" t="str">
        <f t="shared" si="28"/>
        <v/>
      </c>
      <c r="T153" t="str">
        <f t="shared" si="29"/>
        <v/>
      </c>
      <c r="U153" t="str">
        <f t="shared" si="30"/>
        <v/>
      </c>
      <c r="AE153" t="s">
        <v>4222</v>
      </c>
      <c r="AF153" t="s">
        <v>4223</v>
      </c>
      <c r="AG153" t="str">
        <f t="shared" si="31"/>
        <v>A679072</v>
      </c>
      <c r="AH153" t="s">
        <v>3929</v>
      </c>
    </row>
    <row r="154" spans="1:34">
      <c r="A154" s="45"/>
      <c r="B154" s="40" t="str">
        <f t="shared" si="23"/>
        <v/>
      </c>
      <c r="C154" s="86"/>
      <c r="D154" s="40" t="str">
        <f t="shared" si="24"/>
        <v/>
      </c>
      <c r="E154" s="77"/>
      <c r="F154" s="40" t="str">
        <f t="shared" si="25"/>
        <v/>
      </c>
      <c r="G154" s="40" t="str">
        <f t="shared" si="26"/>
        <v/>
      </c>
      <c r="H154" s="76"/>
      <c r="I154" s="76"/>
      <c r="J154" s="76"/>
      <c r="K154" s="86"/>
      <c r="L154" s="85"/>
      <c r="M154" s="85"/>
      <c r="N154" s="86"/>
      <c r="O154" s="200"/>
      <c r="P154" s="44"/>
      <c r="Q154" t="str">
        <f>IF(C154="","",'OPĆI DIO'!$C$1)</f>
        <v/>
      </c>
      <c r="R154" t="str">
        <f t="shared" si="27"/>
        <v/>
      </c>
      <c r="S154" t="str">
        <f t="shared" si="28"/>
        <v/>
      </c>
      <c r="T154" t="str">
        <f t="shared" si="29"/>
        <v/>
      </c>
      <c r="U154" t="str">
        <f t="shared" si="30"/>
        <v/>
      </c>
      <c r="AE154" t="s">
        <v>4224</v>
      </c>
      <c r="AF154" t="s">
        <v>4225</v>
      </c>
      <c r="AG154" t="str">
        <f t="shared" si="31"/>
        <v>A679072</v>
      </c>
      <c r="AH154" t="s">
        <v>3929</v>
      </c>
    </row>
    <row r="155" spans="1:34">
      <c r="A155" s="45"/>
      <c r="B155" s="40" t="str">
        <f t="shared" si="23"/>
        <v/>
      </c>
      <c r="C155" s="86"/>
      <c r="D155" s="40" t="str">
        <f t="shared" si="24"/>
        <v/>
      </c>
      <c r="E155" s="77"/>
      <c r="F155" s="40" t="str">
        <f t="shared" si="25"/>
        <v/>
      </c>
      <c r="G155" s="40" t="str">
        <f t="shared" si="26"/>
        <v/>
      </c>
      <c r="H155" s="76"/>
      <c r="I155" s="76"/>
      <c r="J155" s="76"/>
      <c r="K155" s="86"/>
      <c r="L155" s="85"/>
      <c r="M155" s="85"/>
      <c r="N155" s="86"/>
      <c r="O155" s="200"/>
      <c r="P155" s="44"/>
      <c r="Q155" t="str">
        <f>IF(C155="","",'OPĆI DIO'!$C$1)</f>
        <v/>
      </c>
      <c r="R155" t="str">
        <f t="shared" si="27"/>
        <v/>
      </c>
      <c r="S155" t="str">
        <f t="shared" si="28"/>
        <v/>
      </c>
      <c r="T155" t="str">
        <f t="shared" si="29"/>
        <v/>
      </c>
      <c r="U155" t="str">
        <f t="shared" si="30"/>
        <v/>
      </c>
      <c r="AE155" t="s">
        <v>4226</v>
      </c>
      <c r="AF155" t="s">
        <v>4227</v>
      </c>
      <c r="AG155" t="str">
        <f t="shared" si="31"/>
        <v>A679072</v>
      </c>
      <c r="AH155" t="s">
        <v>3929</v>
      </c>
    </row>
    <row r="156" spans="1:34">
      <c r="A156" s="45"/>
      <c r="B156" s="40" t="str">
        <f t="shared" si="23"/>
        <v/>
      </c>
      <c r="C156" s="86"/>
      <c r="D156" s="40" t="str">
        <f t="shared" si="24"/>
        <v/>
      </c>
      <c r="E156" s="77"/>
      <c r="F156" s="40" t="str">
        <f t="shared" si="25"/>
        <v/>
      </c>
      <c r="G156" s="40" t="str">
        <f t="shared" si="26"/>
        <v/>
      </c>
      <c r="H156" s="76"/>
      <c r="I156" s="76"/>
      <c r="J156" s="76"/>
      <c r="K156" s="86"/>
      <c r="L156" s="85"/>
      <c r="M156" s="85"/>
      <c r="N156" s="86"/>
      <c r="O156" s="200"/>
      <c r="P156" s="44"/>
      <c r="Q156" t="str">
        <f>IF(C156="","",'OPĆI DIO'!$C$1)</f>
        <v/>
      </c>
      <c r="R156" t="str">
        <f t="shared" si="27"/>
        <v/>
      </c>
      <c r="S156" t="str">
        <f t="shared" si="28"/>
        <v/>
      </c>
      <c r="T156" t="str">
        <f t="shared" si="29"/>
        <v/>
      </c>
      <c r="U156" t="str">
        <f t="shared" si="30"/>
        <v/>
      </c>
      <c r="AE156" t="s">
        <v>4228</v>
      </c>
      <c r="AF156" t="s">
        <v>4229</v>
      </c>
      <c r="AG156" t="str">
        <f t="shared" si="31"/>
        <v>A679072</v>
      </c>
      <c r="AH156" t="s">
        <v>3929</v>
      </c>
    </row>
    <row r="157" spans="1:34">
      <c r="A157" s="45"/>
      <c r="B157" s="40" t="str">
        <f t="shared" si="23"/>
        <v/>
      </c>
      <c r="C157" s="86"/>
      <c r="D157" s="40" t="str">
        <f t="shared" si="24"/>
        <v/>
      </c>
      <c r="E157" s="77"/>
      <c r="F157" s="40" t="str">
        <f t="shared" si="25"/>
        <v/>
      </c>
      <c r="G157" s="40" t="str">
        <f t="shared" si="26"/>
        <v/>
      </c>
      <c r="H157" s="76"/>
      <c r="I157" s="76"/>
      <c r="J157" s="76"/>
      <c r="K157" s="86"/>
      <c r="L157" s="85"/>
      <c r="M157" s="85"/>
      <c r="N157" s="86"/>
      <c r="O157" s="200"/>
      <c r="P157" s="44"/>
      <c r="Q157" t="str">
        <f>IF(C157="","",'OPĆI DIO'!$C$1)</f>
        <v/>
      </c>
      <c r="R157" t="str">
        <f t="shared" si="27"/>
        <v/>
      </c>
      <c r="S157" t="str">
        <f t="shared" si="28"/>
        <v/>
      </c>
      <c r="T157" t="str">
        <f t="shared" si="29"/>
        <v/>
      </c>
      <c r="U157" t="str">
        <f t="shared" si="30"/>
        <v/>
      </c>
      <c r="AE157" t="s">
        <v>4230</v>
      </c>
      <c r="AF157" t="s">
        <v>4231</v>
      </c>
      <c r="AG157" t="str">
        <f t="shared" si="31"/>
        <v>A679072</v>
      </c>
      <c r="AH157" t="s">
        <v>3929</v>
      </c>
    </row>
    <row r="158" spans="1:34">
      <c r="A158" s="45"/>
      <c r="B158" s="40" t="str">
        <f t="shared" si="23"/>
        <v/>
      </c>
      <c r="C158" s="86"/>
      <c r="D158" s="40" t="str">
        <f t="shared" si="24"/>
        <v/>
      </c>
      <c r="E158" s="77"/>
      <c r="F158" s="40" t="str">
        <f t="shared" si="25"/>
        <v/>
      </c>
      <c r="G158" s="40" t="str">
        <f t="shared" si="26"/>
        <v/>
      </c>
      <c r="H158" s="76"/>
      <c r="I158" s="76"/>
      <c r="J158" s="76"/>
      <c r="K158" s="86"/>
      <c r="L158" s="85"/>
      <c r="M158" s="85"/>
      <c r="N158" s="86"/>
      <c r="O158" s="200"/>
      <c r="P158" s="44"/>
      <c r="Q158" t="str">
        <f>IF(C158="","",'OPĆI DIO'!$C$1)</f>
        <v/>
      </c>
      <c r="R158" t="str">
        <f t="shared" si="27"/>
        <v/>
      </c>
      <c r="S158" t="str">
        <f t="shared" si="28"/>
        <v/>
      </c>
      <c r="T158" t="str">
        <f t="shared" si="29"/>
        <v/>
      </c>
      <c r="U158" t="str">
        <f t="shared" si="30"/>
        <v/>
      </c>
      <c r="AE158" t="s">
        <v>4232</v>
      </c>
      <c r="AF158" t="s">
        <v>4233</v>
      </c>
      <c r="AG158" t="str">
        <f t="shared" si="31"/>
        <v>A679072</v>
      </c>
      <c r="AH158" t="s">
        <v>3929</v>
      </c>
    </row>
    <row r="159" spans="1:34">
      <c r="A159" s="45"/>
      <c r="B159" s="40" t="str">
        <f t="shared" si="23"/>
        <v/>
      </c>
      <c r="C159" s="86"/>
      <c r="D159" s="40" t="str">
        <f t="shared" si="24"/>
        <v/>
      </c>
      <c r="E159" s="77"/>
      <c r="F159" s="40" t="str">
        <f t="shared" si="25"/>
        <v/>
      </c>
      <c r="G159" s="40" t="str">
        <f t="shared" si="26"/>
        <v/>
      </c>
      <c r="H159" s="76"/>
      <c r="I159" s="76"/>
      <c r="J159" s="76"/>
      <c r="K159" s="86"/>
      <c r="L159" s="85"/>
      <c r="M159" s="85"/>
      <c r="N159" s="86"/>
      <c r="O159" s="200"/>
      <c r="P159" s="44"/>
      <c r="Q159" t="str">
        <f>IF(C159="","",'OPĆI DIO'!$C$1)</f>
        <v/>
      </c>
      <c r="R159" t="str">
        <f t="shared" si="27"/>
        <v/>
      </c>
      <c r="S159" t="str">
        <f t="shared" si="28"/>
        <v/>
      </c>
      <c r="T159" t="str">
        <f t="shared" si="29"/>
        <v/>
      </c>
      <c r="U159" t="str">
        <f t="shared" si="30"/>
        <v/>
      </c>
      <c r="AE159" t="s">
        <v>4234</v>
      </c>
      <c r="AF159" t="s">
        <v>4235</v>
      </c>
      <c r="AG159" t="str">
        <f t="shared" si="31"/>
        <v>A679072</v>
      </c>
      <c r="AH159" t="s">
        <v>3929</v>
      </c>
    </row>
    <row r="160" spans="1:34">
      <c r="A160" s="45"/>
      <c r="B160" s="40" t="str">
        <f t="shared" si="23"/>
        <v/>
      </c>
      <c r="C160" s="86"/>
      <c r="D160" s="40" t="str">
        <f t="shared" si="24"/>
        <v/>
      </c>
      <c r="E160" s="77"/>
      <c r="F160" s="40" t="str">
        <f t="shared" si="25"/>
        <v/>
      </c>
      <c r="G160" s="40" t="str">
        <f t="shared" si="26"/>
        <v/>
      </c>
      <c r="H160" s="76"/>
      <c r="I160" s="76"/>
      <c r="J160" s="76"/>
      <c r="K160" s="86"/>
      <c r="L160" s="85"/>
      <c r="M160" s="85"/>
      <c r="N160" s="86"/>
      <c r="O160" s="200"/>
      <c r="P160" s="44"/>
      <c r="Q160" t="str">
        <f>IF(C160="","",'OPĆI DIO'!$C$1)</f>
        <v/>
      </c>
      <c r="R160" t="str">
        <f t="shared" si="27"/>
        <v/>
      </c>
      <c r="S160" t="str">
        <f t="shared" si="28"/>
        <v/>
      </c>
      <c r="T160" t="str">
        <f t="shared" si="29"/>
        <v/>
      </c>
      <c r="U160" t="str">
        <f t="shared" si="30"/>
        <v/>
      </c>
      <c r="AE160" t="s">
        <v>1651</v>
      </c>
      <c r="AF160" t="s">
        <v>1652</v>
      </c>
      <c r="AG160" t="str">
        <f t="shared" si="31"/>
        <v>A679073</v>
      </c>
      <c r="AH160" t="s">
        <v>3929</v>
      </c>
    </row>
    <row r="161" spans="1:34">
      <c r="A161" s="45"/>
      <c r="B161" s="40" t="str">
        <f t="shared" si="23"/>
        <v/>
      </c>
      <c r="C161" s="86"/>
      <c r="D161" s="40" t="str">
        <f t="shared" si="24"/>
        <v/>
      </c>
      <c r="E161" s="77"/>
      <c r="F161" s="40" t="str">
        <f t="shared" si="25"/>
        <v/>
      </c>
      <c r="G161" s="40" t="str">
        <f t="shared" si="26"/>
        <v/>
      </c>
      <c r="H161" s="76"/>
      <c r="I161" s="76"/>
      <c r="J161" s="76"/>
      <c r="K161" s="86"/>
      <c r="L161" s="85"/>
      <c r="M161" s="85"/>
      <c r="N161" s="86"/>
      <c r="O161" s="200"/>
      <c r="P161" s="44"/>
      <c r="Q161" t="str">
        <f>IF(C161="","",'OPĆI DIO'!$C$1)</f>
        <v/>
      </c>
      <c r="R161" t="str">
        <f t="shared" si="27"/>
        <v/>
      </c>
      <c r="S161" t="str">
        <f t="shared" si="28"/>
        <v/>
      </c>
      <c r="T161" t="str">
        <f t="shared" si="29"/>
        <v/>
      </c>
      <c r="U161" t="str">
        <f t="shared" si="30"/>
        <v/>
      </c>
      <c r="AE161" t="s">
        <v>1653</v>
      </c>
      <c r="AF161" t="s">
        <v>1654</v>
      </c>
      <c r="AG161" t="str">
        <f t="shared" si="31"/>
        <v>A679073</v>
      </c>
      <c r="AH161" t="s">
        <v>3929</v>
      </c>
    </row>
    <row r="162" spans="1:34">
      <c r="A162" s="45"/>
      <c r="B162" s="40" t="str">
        <f t="shared" si="23"/>
        <v/>
      </c>
      <c r="C162" s="298"/>
      <c r="D162" s="40" t="str">
        <f t="shared" si="24"/>
        <v/>
      </c>
      <c r="E162" s="77"/>
      <c r="F162" s="40" t="str">
        <f t="shared" si="25"/>
        <v/>
      </c>
      <c r="G162" s="40" t="str">
        <f t="shared" si="26"/>
        <v/>
      </c>
      <c r="H162" s="76"/>
      <c r="I162" s="76"/>
      <c r="J162" s="76"/>
      <c r="K162" s="86"/>
      <c r="L162" s="85"/>
      <c r="M162" s="85"/>
      <c r="N162" s="86"/>
      <c r="O162" s="200"/>
      <c r="P162" s="44"/>
      <c r="Q162" t="str">
        <f>IF(C162="","",'OPĆI DIO'!$C$1)</f>
        <v/>
      </c>
      <c r="R162" t="str">
        <f t="shared" si="27"/>
        <v/>
      </c>
      <c r="S162" t="str">
        <f t="shared" si="28"/>
        <v/>
      </c>
      <c r="T162" t="str">
        <f t="shared" si="29"/>
        <v/>
      </c>
      <c r="U162" t="str">
        <f t="shared" si="30"/>
        <v/>
      </c>
      <c r="AE162" t="s">
        <v>1655</v>
      </c>
      <c r="AF162" t="s">
        <v>1656</v>
      </c>
      <c r="AG162" t="str">
        <f t="shared" si="31"/>
        <v>A679073</v>
      </c>
      <c r="AH162" t="s">
        <v>3929</v>
      </c>
    </row>
    <row r="163" spans="1:34">
      <c r="A163" s="45"/>
      <c r="B163" s="40" t="str">
        <f t="shared" si="23"/>
        <v/>
      </c>
      <c r="C163" s="298"/>
      <c r="D163" s="40" t="str">
        <f t="shared" si="24"/>
        <v/>
      </c>
      <c r="E163" s="77"/>
      <c r="F163" s="40" t="str">
        <f t="shared" si="25"/>
        <v/>
      </c>
      <c r="G163" s="40" t="str">
        <f t="shared" si="26"/>
        <v/>
      </c>
      <c r="H163" s="76"/>
      <c r="I163" s="76"/>
      <c r="J163" s="76"/>
      <c r="K163" s="86"/>
      <c r="L163" s="85"/>
      <c r="M163" s="85"/>
      <c r="N163" s="86"/>
      <c r="O163" s="200"/>
      <c r="P163" s="44"/>
      <c r="Q163" t="str">
        <f>IF(C163="","",'OPĆI DIO'!$C$1)</f>
        <v/>
      </c>
      <c r="R163" t="str">
        <f t="shared" si="27"/>
        <v/>
      </c>
      <c r="S163" t="str">
        <f t="shared" si="28"/>
        <v/>
      </c>
      <c r="T163" t="str">
        <f t="shared" si="29"/>
        <v/>
      </c>
      <c r="U163" t="str">
        <f t="shared" si="30"/>
        <v/>
      </c>
      <c r="AE163" t="s">
        <v>1657</v>
      </c>
      <c r="AF163" t="s">
        <v>1658</v>
      </c>
      <c r="AG163" t="str">
        <f t="shared" si="31"/>
        <v>A679073</v>
      </c>
      <c r="AH163" t="s">
        <v>3929</v>
      </c>
    </row>
    <row r="164" spans="1:34">
      <c r="A164" s="297"/>
      <c r="B164" s="40" t="str">
        <f t="shared" si="23"/>
        <v/>
      </c>
      <c r="C164" s="298"/>
      <c r="D164" s="40" t="str">
        <f t="shared" si="24"/>
        <v/>
      </c>
      <c r="E164" s="77"/>
      <c r="F164" s="40" t="str">
        <f t="shared" si="25"/>
        <v/>
      </c>
      <c r="G164" s="40" t="str">
        <f t="shared" si="26"/>
        <v/>
      </c>
      <c r="H164" s="76"/>
      <c r="I164" s="76"/>
      <c r="J164" s="76"/>
      <c r="K164" s="86"/>
      <c r="L164" s="85"/>
      <c r="M164" s="85"/>
      <c r="N164" s="86"/>
      <c r="O164" s="200"/>
      <c r="P164" s="44"/>
      <c r="Q164" t="str">
        <f>IF(C164="","",'OPĆI DIO'!$C$1)</f>
        <v/>
      </c>
      <c r="R164" t="str">
        <f t="shared" si="27"/>
        <v/>
      </c>
      <c r="S164" t="str">
        <f t="shared" si="28"/>
        <v/>
      </c>
      <c r="T164" t="str">
        <f t="shared" si="29"/>
        <v/>
      </c>
      <c r="U164" t="str">
        <f t="shared" si="30"/>
        <v/>
      </c>
      <c r="AE164" t="s">
        <v>1659</v>
      </c>
      <c r="AF164" t="s">
        <v>1660</v>
      </c>
      <c r="AG164" t="str">
        <f t="shared" si="31"/>
        <v>A679073</v>
      </c>
      <c r="AH164" t="s">
        <v>3929</v>
      </c>
    </row>
    <row r="165" spans="1:34">
      <c r="A165" s="297"/>
      <c r="B165" s="40" t="str">
        <f t="shared" si="23"/>
        <v/>
      </c>
      <c r="C165" s="298"/>
      <c r="D165" s="40" t="str">
        <f t="shared" si="24"/>
        <v/>
      </c>
      <c r="E165" s="77"/>
      <c r="F165" s="40" t="str">
        <f t="shared" si="25"/>
        <v/>
      </c>
      <c r="G165" s="40" t="str">
        <f t="shared" si="26"/>
        <v/>
      </c>
      <c r="H165" s="76"/>
      <c r="I165" s="76"/>
      <c r="J165" s="76"/>
      <c r="K165" s="86"/>
      <c r="L165" s="85"/>
      <c r="M165" s="85"/>
      <c r="N165" s="86"/>
      <c r="O165" s="200"/>
      <c r="P165" s="44"/>
      <c r="Q165" t="str">
        <f>IF(C165="","",'OPĆI DIO'!$C$1)</f>
        <v/>
      </c>
      <c r="R165" t="str">
        <f t="shared" si="27"/>
        <v/>
      </c>
      <c r="S165" t="str">
        <f t="shared" si="28"/>
        <v/>
      </c>
      <c r="T165" t="str">
        <f t="shared" si="29"/>
        <v/>
      </c>
      <c r="U165" t="str">
        <f t="shared" si="30"/>
        <v/>
      </c>
      <c r="AE165" t="s">
        <v>1661</v>
      </c>
      <c r="AF165" t="s">
        <v>1662</v>
      </c>
      <c r="AG165" t="str">
        <f t="shared" si="31"/>
        <v>A679073</v>
      </c>
      <c r="AH165" t="s">
        <v>3929</v>
      </c>
    </row>
    <row r="166" spans="1:34">
      <c r="A166" s="297"/>
      <c r="B166" s="40" t="str">
        <f t="shared" si="23"/>
        <v/>
      </c>
      <c r="C166" s="298"/>
      <c r="D166" s="40" t="str">
        <f t="shared" si="24"/>
        <v/>
      </c>
      <c r="E166" s="77"/>
      <c r="F166" s="40" t="str">
        <f t="shared" si="25"/>
        <v/>
      </c>
      <c r="G166" s="40" t="str">
        <f t="shared" si="26"/>
        <v/>
      </c>
      <c r="H166" s="76"/>
      <c r="I166" s="76"/>
      <c r="J166" s="76"/>
      <c r="K166" s="86"/>
      <c r="L166" s="85"/>
      <c r="M166" s="85"/>
      <c r="N166" s="86"/>
      <c r="O166" s="200"/>
      <c r="P166" s="44"/>
      <c r="Q166" t="str">
        <f>IF(C166="","",'OPĆI DIO'!$C$1)</f>
        <v/>
      </c>
      <c r="R166" t="str">
        <f t="shared" si="27"/>
        <v/>
      </c>
      <c r="S166" t="str">
        <f t="shared" si="28"/>
        <v/>
      </c>
      <c r="T166" t="str">
        <f t="shared" si="29"/>
        <v/>
      </c>
      <c r="U166" t="str">
        <f t="shared" si="30"/>
        <v/>
      </c>
      <c r="AE166" t="s">
        <v>1663</v>
      </c>
      <c r="AF166" t="s">
        <v>1664</v>
      </c>
      <c r="AG166" t="str">
        <f t="shared" si="31"/>
        <v>A679073</v>
      </c>
      <c r="AH166" t="s">
        <v>3929</v>
      </c>
    </row>
    <row r="167" spans="1:34">
      <c r="A167" s="297"/>
      <c r="B167" s="40" t="str">
        <f t="shared" si="23"/>
        <v/>
      </c>
      <c r="C167" s="298"/>
      <c r="D167" s="40" t="str">
        <f t="shared" si="24"/>
        <v/>
      </c>
      <c r="E167" s="77"/>
      <c r="F167" s="40" t="str">
        <f t="shared" si="25"/>
        <v/>
      </c>
      <c r="G167" s="40" t="str">
        <f t="shared" si="26"/>
        <v/>
      </c>
      <c r="H167" s="76"/>
      <c r="I167" s="76"/>
      <c r="J167" s="76"/>
      <c r="K167" s="86"/>
      <c r="L167" s="85"/>
      <c r="M167" s="85"/>
      <c r="N167" s="86"/>
      <c r="O167" s="200"/>
      <c r="P167" s="44"/>
      <c r="Q167" t="str">
        <f>IF(C167="","",'OPĆI DIO'!$C$1)</f>
        <v/>
      </c>
      <c r="R167" t="str">
        <f t="shared" si="27"/>
        <v/>
      </c>
      <c r="S167" t="str">
        <f t="shared" si="28"/>
        <v/>
      </c>
      <c r="T167" t="str">
        <f t="shared" si="29"/>
        <v/>
      </c>
      <c r="U167" t="str">
        <f t="shared" si="30"/>
        <v/>
      </c>
      <c r="AE167" t="s">
        <v>1665</v>
      </c>
      <c r="AF167" t="s">
        <v>1666</v>
      </c>
      <c r="AG167" t="str">
        <f t="shared" si="31"/>
        <v>A679073</v>
      </c>
      <c r="AH167" t="s">
        <v>3929</v>
      </c>
    </row>
    <row r="168" spans="1:34">
      <c r="A168" s="297"/>
      <c r="B168" s="40" t="str">
        <f t="shared" si="23"/>
        <v/>
      </c>
      <c r="C168" s="298"/>
      <c r="D168" s="40" t="str">
        <f t="shared" si="24"/>
        <v/>
      </c>
      <c r="E168" s="77"/>
      <c r="F168" s="40" t="str">
        <f t="shared" si="25"/>
        <v/>
      </c>
      <c r="G168" s="40" t="str">
        <f t="shared" si="26"/>
        <v/>
      </c>
      <c r="H168" s="76"/>
      <c r="I168" s="76"/>
      <c r="J168" s="76"/>
      <c r="K168" s="86"/>
      <c r="L168" s="85"/>
      <c r="M168" s="85"/>
      <c r="N168" s="86"/>
      <c r="O168" s="200"/>
      <c r="P168" s="44"/>
      <c r="Q168" t="str">
        <f>IF(C168="","",'OPĆI DIO'!$C$1)</f>
        <v/>
      </c>
      <c r="R168" t="str">
        <f t="shared" si="27"/>
        <v/>
      </c>
      <c r="S168" t="str">
        <f t="shared" si="28"/>
        <v/>
      </c>
      <c r="T168" t="str">
        <f t="shared" si="29"/>
        <v/>
      </c>
      <c r="U168" t="str">
        <f t="shared" si="30"/>
        <v/>
      </c>
      <c r="AE168" t="s">
        <v>1667</v>
      </c>
      <c r="AF168" t="s">
        <v>1668</v>
      </c>
      <c r="AG168" t="str">
        <f t="shared" si="31"/>
        <v>A679073</v>
      </c>
      <c r="AH168" t="s">
        <v>3929</v>
      </c>
    </row>
    <row r="169" spans="1:34">
      <c r="A169" s="297"/>
      <c r="B169" s="40" t="str">
        <f t="shared" si="23"/>
        <v/>
      </c>
      <c r="C169" s="298"/>
      <c r="D169" s="40" t="str">
        <f t="shared" si="24"/>
        <v/>
      </c>
      <c r="E169" s="77"/>
      <c r="F169" s="40" t="str">
        <f t="shared" si="25"/>
        <v/>
      </c>
      <c r="G169" s="40" t="str">
        <f t="shared" si="26"/>
        <v/>
      </c>
      <c r="H169" s="76"/>
      <c r="I169" s="76"/>
      <c r="J169" s="76"/>
      <c r="K169" s="86"/>
      <c r="L169" s="85"/>
      <c r="M169" s="85"/>
      <c r="N169" s="86"/>
      <c r="O169" s="200"/>
      <c r="P169" s="44"/>
      <c r="Q169" t="str">
        <f>IF(C169="","",'OPĆI DIO'!$C$1)</f>
        <v/>
      </c>
      <c r="R169" t="str">
        <f t="shared" si="27"/>
        <v/>
      </c>
      <c r="S169" t="str">
        <f t="shared" si="28"/>
        <v/>
      </c>
      <c r="T169" t="str">
        <f t="shared" si="29"/>
        <v/>
      </c>
      <c r="U169" t="str">
        <f t="shared" si="30"/>
        <v/>
      </c>
      <c r="AE169" t="s">
        <v>1669</v>
      </c>
      <c r="AF169" t="s">
        <v>1670</v>
      </c>
      <c r="AG169" t="str">
        <f t="shared" si="31"/>
        <v>A679073</v>
      </c>
      <c r="AH169" t="s">
        <v>3929</v>
      </c>
    </row>
    <row r="170" spans="1:34">
      <c r="A170" s="297"/>
      <c r="B170" s="40" t="str">
        <f t="shared" si="23"/>
        <v/>
      </c>
      <c r="C170" s="298"/>
      <c r="D170" s="40" t="str">
        <f t="shared" si="24"/>
        <v/>
      </c>
      <c r="E170" s="77"/>
      <c r="F170" s="40" t="str">
        <f t="shared" si="25"/>
        <v/>
      </c>
      <c r="G170" s="40" t="str">
        <f t="shared" si="26"/>
        <v/>
      </c>
      <c r="H170" s="76"/>
      <c r="I170" s="76"/>
      <c r="J170" s="76"/>
      <c r="K170" s="86"/>
      <c r="L170" s="85"/>
      <c r="M170" s="85"/>
      <c r="N170" s="86"/>
      <c r="O170" s="200"/>
      <c r="P170" s="44"/>
      <c r="Q170" t="str">
        <f>IF(C170="","",'OPĆI DIO'!$C$1)</f>
        <v/>
      </c>
      <c r="R170" t="str">
        <f t="shared" si="27"/>
        <v/>
      </c>
      <c r="S170" t="str">
        <f t="shared" si="28"/>
        <v/>
      </c>
      <c r="T170" t="str">
        <f t="shared" si="29"/>
        <v/>
      </c>
      <c r="U170" t="str">
        <f t="shared" si="30"/>
        <v/>
      </c>
      <c r="AE170" t="s">
        <v>2057</v>
      </c>
      <c r="AF170" t="s">
        <v>2058</v>
      </c>
      <c r="AG170" t="str">
        <f t="shared" si="31"/>
        <v>A679073</v>
      </c>
      <c r="AH170" t="s">
        <v>3929</v>
      </c>
    </row>
    <row r="171" spans="1:34">
      <c r="A171" s="297"/>
      <c r="B171" s="40" t="str">
        <f t="shared" si="23"/>
        <v/>
      </c>
      <c r="C171" s="298"/>
      <c r="D171" s="40" t="str">
        <f t="shared" si="24"/>
        <v/>
      </c>
      <c r="E171" s="77"/>
      <c r="F171" s="40" t="str">
        <f t="shared" si="25"/>
        <v/>
      </c>
      <c r="G171" s="40" t="str">
        <f t="shared" si="26"/>
        <v/>
      </c>
      <c r="H171" s="76"/>
      <c r="I171" s="76"/>
      <c r="J171" s="76"/>
      <c r="K171" s="86"/>
      <c r="L171" s="85"/>
      <c r="M171" s="85"/>
      <c r="N171" s="86"/>
      <c r="O171" s="200"/>
      <c r="P171" s="44"/>
      <c r="Q171" t="str">
        <f>IF(C171="","",'OPĆI DIO'!$C$1)</f>
        <v/>
      </c>
      <c r="R171" t="str">
        <f t="shared" si="27"/>
        <v/>
      </c>
      <c r="S171" t="str">
        <f t="shared" si="28"/>
        <v/>
      </c>
      <c r="T171" t="str">
        <f t="shared" si="29"/>
        <v/>
      </c>
      <c r="U171" t="str">
        <f t="shared" si="30"/>
        <v/>
      </c>
      <c r="AE171" t="s">
        <v>2059</v>
      </c>
      <c r="AF171" t="s">
        <v>2060</v>
      </c>
      <c r="AG171" t="str">
        <f t="shared" si="31"/>
        <v>A679073</v>
      </c>
      <c r="AH171" t="s">
        <v>3929</v>
      </c>
    </row>
    <row r="172" spans="1:34">
      <c r="A172" s="297"/>
      <c r="B172" s="40" t="str">
        <f t="shared" si="23"/>
        <v/>
      </c>
      <c r="C172" s="298"/>
      <c r="D172" s="40" t="str">
        <f t="shared" si="24"/>
        <v/>
      </c>
      <c r="E172" s="77"/>
      <c r="F172" s="40" t="str">
        <f t="shared" si="25"/>
        <v/>
      </c>
      <c r="G172" s="40" t="str">
        <f t="shared" si="26"/>
        <v/>
      </c>
      <c r="H172" s="76"/>
      <c r="I172" s="76"/>
      <c r="J172" s="76"/>
      <c r="K172" s="86"/>
      <c r="L172" s="85"/>
      <c r="M172" s="85"/>
      <c r="N172" s="86"/>
      <c r="O172" s="200"/>
      <c r="P172" s="44"/>
      <c r="Q172" t="str">
        <f>IF(C172="","",'OPĆI DIO'!$C$1)</f>
        <v/>
      </c>
      <c r="R172" t="str">
        <f t="shared" si="27"/>
        <v/>
      </c>
      <c r="S172" t="str">
        <f t="shared" si="28"/>
        <v/>
      </c>
      <c r="T172" t="str">
        <f t="shared" si="29"/>
        <v/>
      </c>
      <c r="U172" t="str">
        <f t="shared" si="30"/>
        <v/>
      </c>
      <c r="AE172" t="s">
        <v>4236</v>
      </c>
      <c r="AF172" t="s">
        <v>4237</v>
      </c>
      <c r="AG172" t="str">
        <f t="shared" si="31"/>
        <v>A679073</v>
      </c>
      <c r="AH172" t="s">
        <v>3929</v>
      </c>
    </row>
    <row r="173" spans="1:34">
      <c r="A173" s="297"/>
      <c r="B173" s="40" t="str">
        <f t="shared" si="23"/>
        <v/>
      </c>
      <c r="C173" s="298"/>
      <c r="D173" s="40" t="str">
        <f t="shared" si="24"/>
        <v/>
      </c>
      <c r="E173" s="77"/>
      <c r="F173" s="40" t="str">
        <f t="shared" si="25"/>
        <v/>
      </c>
      <c r="G173" s="40" t="str">
        <f t="shared" si="26"/>
        <v/>
      </c>
      <c r="H173" s="76"/>
      <c r="I173" s="76"/>
      <c r="J173" s="76"/>
      <c r="K173" s="86"/>
      <c r="L173" s="85"/>
      <c r="M173" s="85"/>
      <c r="N173" s="86"/>
      <c r="O173" s="200"/>
      <c r="P173" s="44"/>
      <c r="Q173" t="str">
        <f>IF(C173="","",'OPĆI DIO'!$C$1)</f>
        <v/>
      </c>
      <c r="R173" t="str">
        <f t="shared" si="27"/>
        <v/>
      </c>
      <c r="S173" t="str">
        <f t="shared" si="28"/>
        <v/>
      </c>
      <c r="T173" t="str">
        <f t="shared" si="29"/>
        <v/>
      </c>
      <c r="U173" t="str">
        <f t="shared" si="30"/>
        <v/>
      </c>
      <c r="AE173" t="s">
        <v>4238</v>
      </c>
      <c r="AF173" t="s">
        <v>4239</v>
      </c>
      <c r="AG173" t="str">
        <f t="shared" si="31"/>
        <v>A679073</v>
      </c>
      <c r="AH173" t="s">
        <v>3929</v>
      </c>
    </row>
    <row r="174" spans="1:34">
      <c r="A174" s="297"/>
      <c r="B174" s="40" t="str">
        <f t="shared" si="23"/>
        <v/>
      </c>
      <c r="C174" s="298"/>
      <c r="D174" s="40" t="str">
        <f t="shared" si="24"/>
        <v/>
      </c>
      <c r="E174" s="77"/>
      <c r="F174" s="40" t="str">
        <f t="shared" si="25"/>
        <v/>
      </c>
      <c r="G174" s="40" t="str">
        <f t="shared" si="26"/>
        <v/>
      </c>
      <c r="H174" s="76"/>
      <c r="I174" s="76"/>
      <c r="J174" s="76"/>
      <c r="K174" s="86"/>
      <c r="L174" s="85"/>
      <c r="M174" s="85"/>
      <c r="N174" s="86"/>
      <c r="O174" s="200"/>
      <c r="P174" s="44"/>
      <c r="Q174" t="str">
        <f>IF(C174="","",'OPĆI DIO'!$C$1)</f>
        <v/>
      </c>
      <c r="R174" t="str">
        <f t="shared" si="27"/>
        <v/>
      </c>
      <c r="S174" t="str">
        <f t="shared" si="28"/>
        <v/>
      </c>
      <c r="T174" t="str">
        <f t="shared" si="29"/>
        <v/>
      </c>
      <c r="U174" t="str">
        <f t="shared" si="30"/>
        <v/>
      </c>
      <c r="AE174" t="s">
        <v>4240</v>
      </c>
      <c r="AF174" t="s">
        <v>4241</v>
      </c>
      <c r="AG174" t="str">
        <f t="shared" si="31"/>
        <v>A679073</v>
      </c>
      <c r="AH174" t="s">
        <v>3929</v>
      </c>
    </row>
    <row r="175" spans="1:34">
      <c r="A175" s="297"/>
      <c r="B175" s="40" t="str">
        <f t="shared" si="23"/>
        <v/>
      </c>
      <c r="C175" s="298"/>
      <c r="D175" s="40" t="str">
        <f t="shared" si="24"/>
        <v/>
      </c>
      <c r="E175" s="77"/>
      <c r="F175" s="40" t="str">
        <f t="shared" si="25"/>
        <v/>
      </c>
      <c r="G175" s="40" t="str">
        <f t="shared" si="26"/>
        <v/>
      </c>
      <c r="H175" s="76"/>
      <c r="I175" s="76"/>
      <c r="J175" s="76"/>
      <c r="K175" s="86"/>
      <c r="L175" s="85"/>
      <c r="M175" s="85"/>
      <c r="N175" s="86"/>
      <c r="O175" s="200"/>
      <c r="P175" s="44"/>
      <c r="Q175" t="str">
        <f>IF(C175="","",'OPĆI DIO'!$C$1)</f>
        <v/>
      </c>
      <c r="R175" t="str">
        <f t="shared" si="27"/>
        <v/>
      </c>
      <c r="S175" t="str">
        <f t="shared" si="28"/>
        <v/>
      </c>
      <c r="T175" t="str">
        <f t="shared" si="29"/>
        <v/>
      </c>
      <c r="U175" t="str">
        <f t="shared" si="30"/>
        <v/>
      </c>
      <c r="AE175" t="s">
        <v>4242</v>
      </c>
      <c r="AF175" t="s">
        <v>4243</v>
      </c>
      <c r="AG175" t="str">
        <f t="shared" si="31"/>
        <v>A679073</v>
      </c>
      <c r="AH175" t="s">
        <v>3929</v>
      </c>
    </row>
    <row r="176" spans="1:34">
      <c r="A176" s="45"/>
      <c r="B176" s="40" t="str">
        <f t="shared" si="23"/>
        <v/>
      </c>
      <c r="C176" s="45"/>
      <c r="D176" s="40" t="str">
        <f t="shared" si="24"/>
        <v/>
      </c>
      <c r="E176" s="77"/>
      <c r="F176" s="40" t="str">
        <f t="shared" si="25"/>
        <v/>
      </c>
      <c r="G176" s="40" t="str">
        <f t="shared" si="26"/>
        <v/>
      </c>
      <c r="H176" s="76"/>
      <c r="I176" s="76"/>
      <c r="J176" s="76"/>
      <c r="K176" s="86"/>
      <c r="L176" s="85"/>
      <c r="M176" s="85"/>
      <c r="N176" s="86"/>
      <c r="O176" s="200"/>
      <c r="P176" s="44"/>
      <c r="Q176" t="str">
        <f>IF(C176="","",'OPĆI DIO'!$C$1)</f>
        <v/>
      </c>
      <c r="R176" t="str">
        <f t="shared" si="27"/>
        <v/>
      </c>
      <c r="S176" t="str">
        <f t="shared" si="28"/>
        <v/>
      </c>
      <c r="T176" t="str">
        <f t="shared" si="29"/>
        <v/>
      </c>
      <c r="U176" t="str">
        <f t="shared" si="30"/>
        <v/>
      </c>
      <c r="AE176" t="s">
        <v>4244</v>
      </c>
      <c r="AF176" t="s">
        <v>4245</v>
      </c>
      <c r="AG176" t="str">
        <f t="shared" si="31"/>
        <v>A679073</v>
      </c>
      <c r="AH176" t="s">
        <v>3929</v>
      </c>
    </row>
    <row r="177" spans="1:34">
      <c r="A177" s="45"/>
      <c r="B177" s="40" t="str">
        <f t="shared" si="23"/>
        <v/>
      </c>
      <c r="C177" s="45"/>
      <c r="D177" s="40" t="str">
        <f t="shared" si="24"/>
        <v/>
      </c>
      <c r="E177" s="77"/>
      <c r="F177" s="40" t="str">
        <f t="shared" si="25"/>
        <v/>
      </c>
      <c r="G177" s="40" t="str">
        <f t="shared" si="26"/>
        <v/>
      </c>
      <c r="H177" s="76"/>
      <c r="I177" s="76"/>
      <c r="J177" s="76"/>
      <c r="K177" s="86"/>
      <c r="L177" s="85"/>
      <c r="M177" s="85"/>
      <c r="N177" s="86"/>
      <c r="O177" s="200"/>
      <c r="P177" s="44"/>
      <c r="Q177" t="str">
        <f>IF(C177="","",'OPĆI DIO'!$C$1)</f>
        <v/>
      </c>
      <c r="R177" t="str">
        <f t="shared" si="27"/>
        <v/>
      </c>
      <c r="S177" t="str">
        <f t="shared" si="28"/>
        <v/>
      </c>
      <c r="T177" t="str">
        <f t="shared" si="29"/>
        <v/>
      </c>
      <c r="U177" t="str">
        <f t="shared" si="30"/>
        <v/>
      </c>
      <c r="AE177" t="s">
        <v>4246</v>
      </c>
      <c r="AF177" t="s">
        <v>4247</v>
      </c>
      <c r="AG177" t="str">
        <f t="shared" si="31"/>
        <v>A679073</v>
      </c>
      <c r="AH177" t="s">
        <v>3929</v>
      </c>
    </row>
    <row r="178" spans="1:34">
      <c r="A178" s="45"/>
      <c r="B178" s="40" t="str">
        <f t="shared" si="23"/>
        <v/>
      </c>
      <c r="C178" s="45"/>
      <c r="D178" s="40" t="str">
        <f t="shared" si="24"/>
        <v/>
      </c>
      <c r="E178" s="77"/>
      <c r="F178" s="40" t="str">
        <f t="shared" si="25"/>
        <v/>
      </c>
      <c r="G178" s="40" t="str">
        <f t="shared" si="26"/>
        <v/>
      </c>
      <c r="H178" s="76"/>
      <c r="I178" s="76"/>
      <c r="J178" s="76"/>
      <c r="K178" s="86"/>
      <c r="L178" s="85"/>
      <c r="M178" s="85"/>
      <c r="N178" s="86"/>
      <c r="O178" s="200"/>
      <c r="P178" s="44"/>
      <c r="Q178" t="str">
        <f>IF(C178="","",'OPĆI DIO'!$C$1)</f>
        <v/>
      </c>
      <c r="R178" t="str">
        <f t="shared" si="27"/>
        <v/>
      </c>
      <c r="S178" t="str">
        <f t="shared" si="28"/>
        <v/>
      </c>
      <c r="T178" t="str">
        <f t="shared" si="29"/>
        <v/>
      </c>
      <c r="U178" t="str">
        <f t="shared" si="30"/>
        <v/>
      </c>
      <c r="AE178" t="s">
        <v>4248</v>
      </c>
      <c r="AF178" t="s">
        <v>4249</v>
      </c>
      <c r="AG178" t="str">
        <f t="shared" si="31"/>
        <v>A679073</v>
      </c>
      <c r="AH178" t="s">
        <v>3929</v>
      </c>
    </row>
    <row r="179" spans="1:34">
      <c r="A179" s="45"/>
      <c r="B179" s="40" t="str">
        <f t="shared" si="23"/>
        <v/>
      </c>
      <c r="C179" s="45"/>
      <c r="D179" s="40" t="str">
        <f t="shared" si="24"/>
        <v/>
      </c>
      <c r="E179" s="77"/>
      <c r="F179" s="40" t="str">
        <f t="shared" si="25"/>
        <v/>
      </c>
      <c r="G179" s="40" t="str">
        <f t="shared" si="26"/>
        <v/>
      </c>
      <c r="H179" s="76"/>
      <c r="I179" s="76"/>
      <c r="J179" s="76"/>
      <c r="K179" s="86"/>
      <c r="L179" s="85"/>
      <c r="M179" s="85"/>
      <c r="N179" s="86"/>
      <c r="O179" s="200"/>
      <c r="P179" s="44"/>
      <c r="Q179" t="str">
        <f>IF(C179="","",'OPĆI DIO'!$C$1)</f>
        <v/>
      </c>
      <c r="R179" t="str">
        <f t="shared" si="27"/>
        <v/>
      </c>
      <c r="S179" t="str">
        <f t="shared" si="28"/>
        <v/>
      </c>
      <c r="T179" t="str">
        <f t="shared" si="29"/>
        <v/>
      </c>
      <c r="U179" t="str">
        <f t="shared" si="30"/>
        <v/>
      </c>
      <c r="AE179" t="s">
        <v>4250</v>
      </c>
      <c r="AF179" t="s">
        <v>4251</v>
      </c>
      <c r="AG179" t="str">
        <f t="shared" si="31"/>
        <v>A679073</v>
      </c>
      <c r="AH179" t="s">
        <v>3929</v>
      </c>
    </row>
    <row r="180" spans="1:34">
      <c r="A180" s="45"/>
      <c r="B180" s="40" t="str">
        <f t="shared" si="23"/>
        <v/>
      </c>
      <c r="C180" s="45"/>
      <c r="D180" s="40" t="str">
        <f t="shared" si="24"/>
        <v/>
      </c>
      <c r="E180" s="77"/>
      <c r="F180" s="40" t="str">
        <f t="shared" si="25"/>
        <v/>
      </c>
      <c r="G180" s="40" t="str">
        <f t="shared" si="26"/>
        <v/>
      </c>
      <c r="H180" s="76"/>
      <c r="I180" s="76"/>
      <c r="J180" s="76"/>
      <c r="K180" s="86"/>
      <c r="L180" s="85"/>
      <c r="M180" s="85"/>
      <c r="N180" s="86"/>
      <c r="O180" s="200"/>
      <c r="P180" s="44"/>
      <c r="Q180" t="str">
        <f>IF(C180="","",'OPĆI DIO'!$C$1)</f>
        <v/>
      </c>
      <c r="R180" t="str">
        <f t="shared" si="27"/>
        <v/>
      </c>
      <c r="S180" t="str">
        <f t="shared" si="28"/>
        <v/>
      </c>
      <c r="T180" t="str">
        <f t="shared" si="29"/>
        <v/>
      </c>
      <c r="U180" t="str">
        <f t="shared" si="30"/>
        <v/>
      </c>
      <c r="AE180" t="s">
        <v>1064</v>
      </c>
      <c r="AF180" t="s">
        <v>1065</v>
      </c>
      <c r="AG180" t="str">
        <f t="shared" si="31"/>
        <v>A679074</v>
      </c>
      <c r="AH180" t="s">
        <v>3929</v>
      </c>
    </row>
    <row r="181" spans="1:34">
      <c r="A181" s="45"/>
      <c r="B181" s="40" t="str">
        <f t="shared" si="23"/>
        <v/>
      </c>
      <c r="C181" s="45"/>
      <c r="D181" s="40" t="str">
        <f t="shared" si="24"/>
        <v/>
      </c>
      <c r="E181" s="77"/>
      <c r="F181" s="40" t="str">
        <f t="shared" si="25"/>
        <v/>
      </c>
      <c r="G181" s="40" t="str">
        <f t="shared" si="26"/>
        <v/>
      </c>
      <c r="H181" s="76"/>
      <c r="I181" s="76"/>
      <c r="J181" s="76"/>
      <c r="K181" s="86"/>
      <c r="L181" s="85"/>
      <c r="M181" s="85"/>
      <c r="N181" s="86"/>
      <c r="O181" s="200"/>
      <c r="P181" s="44"/>
      <c r="Q181" t="str">
        <f>IF(C181="","",'OPĆI DIO'!$C$1)</f>
        <v/>
      </c>
      <c r="R181" t="str">
        <f t="shared" si="27"/>
        <v/>
      </c>
      <c r="S181" t="str">
        <f t="shared" si="28"/>
        <v/>
      </c>
      <c r="T181" t="str">
        <f t="shared" si="29"/>
        <v/>
      </c>
      <c r="U181" t="str">
        <f t="shared" si="30"/>
        <v/>
      </c>
      <c r="AE181" t="s">
        <v>1066</v>
      </c>
      <c r="AF181" t="s">
        <v>1067</v>
      </c>
      <c r="AG181" t="str">
        <f t="shared" si="31"/>
        <v>A679074</v>
      </c>
      <c r="AH181" t="s">
        <v>3929</v>
      </c>
    </row>
    <row r="182" spans="1:34">
      <c r="A182" s="45"/>
      <c r="B182" s="40" t="str">
        <f t="shared" si="23"/>
        <v/>
      </c>
      <c r="C182" s="45"/>
      <c r="D182" s="40" t="str">
        <f t="shared" si="24"/>
        <v/>
      </c>
      <c r="E182" s="77"/>
      <c r="F182" s="40" t="str">
        <f t="shared" si="25"/>
        <v/>
      </c>
      <c r="G182" s="40" t="str">
        <f t="shared" si="26"/>
        <v/>
      </c>
      <c r="H182" s="76"/>
      <c r="I182" s="76"/>
      <c r="J182" s="76"/>
      <c r="K182" s="86"/>
      <c r="L182" s="85"/>
      <c r="M182" s="85"/>
      <c r="N182" s="86"/>
      <c r="O182" s="200"/>
      <c r="P182" s="44"/>
      <c r="Q182" t="str">
        <f>IF(C182="","",'OPĆI DIO'!$C$1)</f>
        <v/>
      </c>
      <c r="R182" t="str">
        <f t="shared" si="27"/>
        <v/>
      </c>
      <c r="S182" t="str">
        <f t="shared" si="28"/>
        <v/>
      </c>
      <c r="T182" t="str">
        <f t="shared" si="29"/>
        <v/>
      </c>
      <c r="U182" t="str">
        <f t="shared" si="30"/>
        <v/>
      </c>
      <c r="AE182" t="s">
        <v>1671</v>
      </c>
      <c r="AF182" t="s">
        <v>1672</v>
      </c>
      <c r="AG182" t="str">
        <f t="shared" si="31"/>
        <v>A679074</v>
      </c>
      <c r="AH182" t="s">
        <v>3929</v>
      </c>
    </row>
    <row r="183" spans="1:34">
      <c r="A183" s="45"/>
      <c r="B183" s="40" t="str">
        <f t="shared" si="23"/>
        <v/>
      </c>
      <c r="C183" s="45"/>
      <c r="D183" s="40" t="str">
        <f t="shared" si="24"/>
        <v/>
      </c>
      <c r="E183" s="77"/>
      <c r="F183" s="40" t="str">
        <f t="shared" si="25"/>
        <v/>
      </c>
      <c r="G183" s="40" t="str">
        <f t="shared" si="26"/>
        <v/>
      </c>
      <c r="H183" s="76"/>
      <c r="I183" s="76"/>
      <c r="J183" s="76"/>
      <c r="K183" s="86"/>
      <c r="L183" s="85"/>
      <c r="M183" s="85"/>
      <c r="N183" s="86"/>
      <c r="O183" s="200"/>
      <c r="P183" s="44"/>
      <c r="Q183" t="str">
        <f>IF(C183="","",'OPĆI DIO'!$C$1)</f>
        <v/>
      </c>
      <c r="R183" t="str">
        <f t="shared" si="27"/>
        <v/>
      </c>
      <c r="S183" t="str">
        <f t="shared" si="28"/>
        <v/>
      </c>
      <c r="T183" t="str">
        <f t="shared" si="29"/>
        <v/>
      </c>
      <c r="U183" t="str">
        <f t="shared" si="30"/>
        <v/>
      </c>
      <c r="AE183" t="s">
        <v>1673</v>
      </c>
      <c r="AF183" t="s">
        <v>1674</v>
      </c>
      <c r="AG183" t="str">
        <f t="shared" si="31"/>
        <v>A679074</v>
      </c>
      <c r="AH183" t="s">
        <v>3929</v>
      </c>
    </row>
    <row r="184" spans="1:34">
      <c r="A184" s="45"/>
      <c r="B184" s="40" t="str">
        <f t="shared" si="23"/>
        <v/>
      </c>
      <c r="C184" s="45"/>
      <c r="D184" s="40" t="str">
        <f t="shared" si="24"/>
        <v/>
      </c>
      <c r="E184" s="77"/>
      <c r="F184" s="40" t="str">
        <f t="shared" si="25"/>
        <v/>
      </c>
      <c r="G184" s="40" t="str">
        <f t="shared" si="26"/>
        <v/>
      </c>
      <c r="H184" s="76"/>
      <c r="I184" s="76"/>
      <c r="J184" s="76"/>
      <c r="K184" s="86"/>
      <c r="L184" s="85"/>
      <c r="M184" s="85"/>
      <c r="N184" s="86"/>
      <c r="O184" s="200"/>
      <c r="P184" s="44"/>
      <c r="Q184" t="str">
        <f>IF(C184="","",'OPĆI DIO'!$C$1)</f>
        <v/>
      </c>
      <c r="R184" t="str">
        <f t="shared" si="27"/>
        <v/>
      </c>
      <c r="S184" t="str">
        <f t="shared" si="28"/>
        <v/>
      </c>
      <c r="T184" t="str">
        <f t="shared" si="29"/>
        <v/>
      </c>
      <c r="U184" t="str">
        <f t="shared" si="30"/>
        <v/>
      </c>
      <c r="AE184" t="s">
        <v>1675</v>
      </c>
      <c r="AF184" t="s">
        <v>1676</v>
      </c>
      <c r="AG184" t="str">
        <f t="shared" si="31"/>
        <v>A679074</v>
      </c>
      <c r="AH184" t="s">
        <v>3929</v>
      </c>
    </row>
    <row r="185" spans="1:34">
      <c r="A185" s="45"/>
      <c r="B185" s="40" t="str">
        <f t="shared" si="23"/>
        <v/>
      </c>
      <c r="C185" s="45"/>
      <c r="D185" s="40" t="str">
        <f t="shared" si="24"/>
        <v/>
      </c>
      <c r="E185" s="77"/>
      <c r="F185" s="40" t="str">
        <f t="shared" si="25"/>
        <v/>
      </c>
      <c r="G185" s="40" t="str">
        <f t="shared" si="26"/>
        <v/>
      </c>
      <c r="H185" s="76"/>
      <c r="I185" s="76"/>
      <c r="J185" s="76"/>
      <c r="K185" s="86"/>
      <c r="L185" s="85"/>
      <c r="M185" s="85"/>
      <c r="N185" s="86"/>
      <c r="O185" s="200"/>
      <c r="P185" s="44"/>
      <c r="Q185" t="str">
        <f>IF(C185="","",'OPĆI DIO'!$C$1)</f>
        <v/>
      </c>
      <c r="R185" t="str">
        <f t="shared" si="27"/>
        <v/>
      </c>
      <c r="S185" t="str">
        <f t="shared" si="28"/>
        <v/>
      </c>
      <c r="T185" t="str">
        <f t="shared" si="29"/>
        <v/>
      </c>
      <c r="U185" t="str">
        <f t="shared" si="30"/>
        <v/>
      </c>
      <c r="AE185" t="s">
        <v>1677</v>
      </c>
      <c r="AF185" t="s">
        <v>1678</v>
      </c>
      <c r="AG185" t="str">
        <f t="shared" si="31"/>
        <v>A679074</v>
      </c>
      <c r="AH185" t="s">
        <v>3929</v>
      </c>
    </row>
    <row r="186" spans="1:34">
      <c r="A186" s="45"/>
      <c r="B186" s="40" t="str">
        <f t="shared" si="23"/>
        <v/>
      </c>
      <c r="C186" s="45"/>
      <c r="D186" s="40" t="str">
        <f t="shared" si="24"/>
        <v/>
      </c>
      <c r="E186" s="77"/>
      <c r="F186" s="40" t="str">
        <f t="shared" si="25"/>
        <v/>
      </c>
      <c r="G186" s="40" t="str">
        <f t="shared" si="26"/>
        <v/>
      </c>
      <c r="H186" s="76"/>
      <c r="I186" s="76"/>
      <c r="J186" s="76"/>
      <c r="K186" s="86"/>
      <c r="L186" s="85"/>
      <c r="M186" s="85"/>
      <c r="N186" s="86"/>
      <c r="O186" s="200"/>
      <c r="P186" s="44"/>
      <c r="Q186" t="str">
        <f>IF(C186="","",'OPĆI DIO'!$C$1)</f>
        <v/>
      </c>
      <c r="R186" t="str">
        <f t="shared" si="27"/>
        <v/>
      </c>
      <c r="S186" t="str">
        <f t="shared" si="28"/>
        <v/>
      </c>
      <c r="T186" t="str">
        <f t="shared" si="29"/>
        <v/>
      </c>
      <c r="U186" t="str">
        <f t="shared" si="30"/>
        <v/>
      </c>
      <c r="AE186" t="s">
        <v>1679</v>
      </c>
      <c r="AF186" t="s">
        <v>1680</v>
      </c>
      <c r="AG186" t="str">
        <f t="shared" si="31"/>
        <v>A679074</v>
      </c>
      <c r="AH186" t="s">
        <v>3929</v>
      </c>
    </row>
    <row r="187" spans="1:34">
      <c r="A187" s="45"/>
      <c r="B187" s="40" t="str">
        <f t="shared" si="23"/>
        <v/>
      </c>
      <c r="C187" s="45"/>
      <c r="D187" s="40" t="str">
        <f t="shared" si="24"/>
        <v/>
      </c>
      <c r="E187" s="77"/>
      <c r="F187" s="40" t="str">
        <f t="shared" si="25"/>
        <v/>
      </c>
      <c r="G187" s="40" t="str">
        <f t="shared" si="26"/>
        <v/>
      </c>
      <c r="H187" s="76"/>
      <c r="I187" s="76"/>
      <c r="J187" s="76"/>
      <c r="K187" s="86"/>
      <c r="L187" s="85"/>
      <c r="M187" s="85"/>
      <c r="N187" s="86"/>
      <c r="O187" s="200"/>
      <c r="P187" s="44"/>
      <c r="Q187" t="str">
        <f>IF(C187="","",'OPĆI DIO'!$C$1)</f>
        <v/>
      </c>
      <c r="R187" t="str">
        <f t="shared" si="27"/>
        <v/>
      </c>
      <c r="S187" t="str">
        <f t="shared" si="28"/>
        <v/>
      </c>
      <c r="T187" t="str">
        <f t="shared" si="29"/>
        <v/>
      </c>
      <c r="U187" t="str">
        <f t="shared" si="30"/>
        <v/>
      </c>
      <c r="AE187" t="s">
        <v>1681</v>
      </c>
      <c r="AF187" t="s">
        <v>1682</v>
      </c>
      <c r="AG187" t="str">
        <f t="shared" si="31"/>
        <v>A679074</v>
      </c>
      <c r="AH187" t="s">
        <v>3929</v>
      </c>
    </row>
    <row r="188" spans="1:34">
      <c r="A188" s="45"/>
      <c r="B188" s="40" t="str">
        <f t="shared" si="23"/>
        <v/>
      </c>
      <c r="C188" s="45"/>
      <c r="D188" s="40" t="str">
        <f t="shared" si="24"/>
        <v/>
      </c>
      <c r="E188" s="77"/>
      <c r="F188" s="40" t="str">
        <f t="shared" si="25"/>
        <v/>
      </c>
      <c r="G188" s="40" t="str">
        <f t="shared" si="26"/>
        <v/>
      </c>
      <c r="H188" s="76"/>
      <c r="I188" s="76"/>
      <c r="J188" s="76"/>
      <c r="K188" s="86"/>
      <c r="L188" s="85"/>
      <c r="M188" s="85"/>
      <c r="N188" s="86"/>
      <c r="O188" s="200"/>
      <c r="P188" s="44"/>
      <c r="Q188" t="str">
        <f>IF(C188="","",'OPĆI DIO'!$C$1)</f>
        <v/>
      </c>
      <c r="R188" t="str">
        <f t="shared" si="27"/>
        <v/>
      </c>
      <c r="S188" t="str">
        <f t="shared" si="28"/>
        <v/>
      </c>
      <c r="T188" t="str">
        <f t="shared" si="29"/>
        <v/>
      </c>
      <c r="U188" t="str">
        <f t="shared" si="30"/>
        <v/>
      </c>
      <c r="AE188" t="s">
        <v>4252</v>
      </c>
      <c r="AF188" t="s">
        <v>4253</v>
      </c>
      <c r="AG188" t="str">
        <f t="shared" si="31"/>
        <v>A679074</v>
      </c>
      <c r="AH188" t="s">
        <v>3929</v>
      </c>
    </row>
    <row r="189" spans="1:34">
      <c r="A189" s="45"/>
      <c r="B189" s="40" t="str">
        <f t="shared" si="23"/>
        <v/>
      </c>
      <c r="C189" s="45"/>
      <c r="D189" s="40" t="str">
        <f t="shared" si="24"/>
        <v/>
      </c>
      <c r="E189" s="77"/>
      <c r="F189" s="40" t="str">
        <f t="shared" si="25"/>
        <v/>
      </c>
      <c r="G189" s="40" t="str">
        <f t="shared" si="26"/>
        <v/>
      </c>
      <c r="H189" s="76"/>
      <c r="I189" s="76"/>
      <c r="J189" s="76"/>
      <c r="K189" s="86"/>
      <c r="L189" s="85"/>
      <c r="M189" s="85"/>
      <c r="N189" s="86"/>
      <c r="O189" s="200"/>
      <c r="P189" s="44"/>
      <c r="Q189" t="str">
        <f>IF(C189="","",'OPĆI DIO'!$C$1)</f>
        <v/>
      </c>
      <c r="R189" t="str">
        <f t="shared" si="27"/>
        <v/>
      </c>
      <c r="S189" t="str">
        <f t="shared" si="28"/>
        <v/>
      </c>
      <c r="T189" t="str">
        <f t="shared" si="29"/>
        <v/>
      </c>
      <c r="U189" t="str">
        <f t="shared" si="30"/>
        <v/>
      </c>
      <c r="AE189" t="s">
        <v>4254</v>
      </c>
      <c r="AF189" t="s">
        <v>4255</v>
      </c>
      <c r="AG189" t="str">
        <f t="shared" si="31"/>
        <v>A679074</v>
      </c>
      <c r="AH189" t="s">
        <v>3929</v>
      </c>
    </row>
    <row r="190" spans="1:34">
      <c r="A190" s="45"/>
      <c r="B190" s="40" t="str">
        <f t="shared" si="23"/>
        <v/>
      </c>
      <c r="C190" s="45"/>
      <c r="D190" s="40" t="str">
        <f t="shared" si="24"/>
        <v/>
      </c>
      <c r="E190" s="77"/>
      <c r="F190" s="40" t="str">
        <f t="shared" si="25"/>
        <v/>
      </c>
      <c r="G190" s="40" t="str">
        <f t="shared" si="26"/>
        <v/>
      </c>
      <c r="H190" s="76"/>
      <c r="I190" s="76"/>
      <c r="J190" s="76"/>
      <c r="K190" s="86"/>
      <c r="L190" s="85"/>
      <c r="M190" s="85"/>
      <c r="N190" s="86"/>
      <c r="O190" s="200"/>
      <c r="P190" s="44"/>
      <c r="Q190" t="str">
        <f>IF(C190="","",'OPĆI DIO'!$C$1)</f>
        <v/>
      </c>
      <c r="R190" t="str">
        <f t="shared" si="27"/>
        <v/>
      </c>
      <c r="S190" t="str">
        <f t="shared" si="28"/>
        <v/>
      </c>
      <c r="T190" t="str">
        <f t="shared" si="29"/>
        <v/>
      </c>
      <c r="U190" t="str">
        <f t="shared" si="30"/>
        <v/>
      </c>
      <c r="AE190" t="s">
        <v>4256</v>
      </c>
      <c r="AF190" t="s">
        <v>4257</v>
      </c>
      <c r="AG190" t="str">
        <f t="shared" si="31"/>
        <v>A679074</v>
      </c>
      <c r="AH190" t="s">
        <v>3929</v>
      </c>
    </row>
    <row r="191" spans="1:34">
      <c r="A191" s="45"/>
      <c r="B191" s="40" t="str">
        <f t="shared" si="23"/>
        <v/>
      </c>
      <c r="C191" s="45"/>
      <c r="D191" s="40" t="str">
        <f t="shared" si="24"/>
        <v/>
      </c>
      <c r="E191" s="77"/>
      <c r="F191" s="40" t="str">
        <f t="shared" si="25"/>
        <v/>
      </c>
      <c r="G191" s="40" t="str">
        <f t="shared" si="26"/>
        <v/>
      </c>
      <c r="H191" s="76"/>
      <c r="I191" s="76"/>
      <c r="J191" s="76"/>
      <c r="K191" s="86"/>
      <c r="L191" s="85"/>
      <c r="M191" s="85"/>
      <c r="N191" s="86"/>
      <c r="O191" s="200"/>
      <c r="P191" s="44"/>
      <c r="Q191" t="str">
        <f>IF(C191="","",'OPĆI DIO'!$C$1)</f>
        <v/>
      </c>
      <c r="R191" t="str">
        <f t="shared" si="27"/>
        <v/>
      </c>
      <c r="S191" t="str">
        <f t="shared" si="28"/>
        <v/>
      </c>
      <c r="T191" t="str">
        <f t="shared" si="29"/>
        <v/>
      </c>
      <c r="U191" t="str">
        <f t="shared" si="30"/>
        <v/>
      </c>
      <c r="AE191" t="s">
        <v>4258</v>
      </c>
      <c r="AF191" t="s">
        <v>4259</v>
      </c>
      <c r="AG191" t="str">
        <f t="shared" si="31"/>
        <v>A679074</v>
      </c>
      <c r="AH191" t="s">
        <v>3929</v>
      </c>
    </row>
    <row r="192" spans="1:34">
      <c r="A192" s="45"/>
      <c r="B192" s="40" t="str">
        <f t="shared" si="23"/>
        <v/>
      </c>
      <c r="C192" s="45"/>
      <c r="D192" s="40" t="str">
        <f t="shared" si="24"/>
        <v/>
      </c>
      <c r="E192" s="77"/>
      <c r="F192" s="40" t="str">
        <f t="shared" si="25"/>
        <v/>
      </c>
      <c r="G192" s="40" t="str">
        <f t="shared" si="26"/>
        <v/>
      </c>
      <c r="H192" s="76"/>
      <c r="I192" s="76"/>
      <c r="J192" s="76"/>
      <c r="K192" s="86"/>
      <c r="L192" s="85"/>
      <c r="M192" s="85"/>
      <c r="N192" s="86"/>
      <c r="O192" s="200"/>
      <c r="P192" s="44"/>
      <c r="Q192" t="str">
        <f>IF(C192="","",'OPĆI DIO'!$C$1)</f>
        <v/>
      </c>
      <c r="R192" t="str">
        <f t="shared" si="27"/>
        <v/>
      </c>
      <c r="S192" t="str">
        <f t="shared" si="28"/>
        <v/>
      </c>
      <c r="T192" t="str">
        <f t="shared" si="29"/>
        <v/>
      </c>
      <c r="U192" t="str">
        <f t="shared" si="30"/>
        <v/>
      </c>
      <c r="AE192" t="s">
        <v>4260</v>
      </c>
      <c r="AF192" t="s">
        <v>4261</v>
      </c>
      <c r="AG192" t="str">
        <f t="shared" si="31"/>
        <v>A679074</v>
      </c>
      <c r="AH192" t="s">
        <v>3929</v>
      </c>
    </row>
    <row r="193" spans="1:34">
      <c r="A193" s="45"/>
      <c r="B193" s="40" t="str">
        <f t="shared" si="23"/>
        <v/>
      </c>
      <c r="C193" s="45"/>
      <c r="D193" s="40" t="str">
        <f t="shared" si="24"/>
        <v/>
      </c>
      <c r="E193" s="77"/>
      <c r="F193" s="40" t="str">
        <f t="shared" si="25"/>
        <v/>
      </c>
      <c r="G193" s="40" t="str">
        <f t="shared" si="26"/>
        <v/>
      </c>
      <c r="H193" s="76"/>
      <c r="I193" s="76"/>
      <c r="J193" s="76"/>
      <c r="K193" s="86"/>
      <c r="L193" s="85"/>
      <c r="M193" s="85"/>
      <c r="N193" s="86"/>
      <c r="O193" s="200"/>
      <c r="P193" s="44"/>
      <c r="Q193" t="str">
        <f>IF(C193="","",'OPĆI DIO'!$C$1)</f>
        <v/>
      </c>
      <c r="R193" t="str">
        <f t="shared" si="27"/>
        <v/>
      </c>
      <c r="S193" t="str">
        <f t="shared" si="28"/>
        <v/>
      </c>
      <c r="T193" t="str">
        <f t="shared" si="29"/>
        <v/>
      </c>
      <c r="U193" t="str">
        <f t="shared" si="30"/>
        <v/>
      </c>
      <c r="AE193" t="s">
        <v>4262</v>
      </c>
      <c r="AF193" t="s">
        <v>4263</v>
      </c>
      <c r="AG193" t="str">
        <f t="shared" si="31"/>
        <v>A679074</v>
      </c>
      <c r="AH193" t="s">
        <v>3929</v>
      </c>
    </row>
    <row r="194" spans="1:34">
      <c r="A194" s="45"/>
      <c r="B194" s="40" t="str">
        <f t="shared" si="23"/>
        <v/>
      </c>
      <c r="C194" s="45"/>
      <c r="D194" s="40" t="str">
        <f t="shared" si="24"/>
        <v/>
      </c>
      <c r="E194" s="77"/>
      <c r="F194" s="40" t="str">
        <f t="shared" si="25"/>
        <v/>
      </c>
      <c r="G194" s="40" t="str">
        <f t="shared" si="26"/>
        <v/>
      </c>
      <c r="H194" s="76"/>
      <c r="I194" s="76"/>
      <c r="J194" s="76"/>
      <c r="K194" s="86"/>
      <c r="L194" s="85"/>
      <c r="M194" s="85"/>
      <c r="N194" s="86"/>
      <c r="O194" s="200"/>
      <c r="P194" s="44"/>
      <c r="Q194" t="str">
        <f>IF(C194="","",'OPĆI DIO'!$C$1)</f>
        <v/>
      </c>
      <c r="R194" t="str">
        <f t="shared" si="27"/>
        <v/>
      </c>
      <c r="S194" t="str">
        <f t="shared" si="28"/>
        <v/>
      </c>
      <c r="T194" t="str">
        <f t="shared" si="29"/>
        <v/>
      </c>
      <c r="U194" t="str">
        <f t="shared" si="30"/>
        <v/>
      </c>
      <c r="AE194" t="s">
        <v>4264</v>
      </c>
      <c r="AF194" t="s">
        <v>4265</v>
      </c>
      <c r="AG194" t="str">
        <f t="shared" si="31"/>
        <v>A679074</v>
      </c>
      <c r="AH194" t="s">
        <v>3929</v>
      </c>
    </row>
    <row r="195" spans="1:34">
      <c r="A195" s="45"/>
      <c r="B195" s="40" t="str">
        <f t="shared" si="23"/>
        <v/>
      </c>
      <c r="C195" s="45"/>
      <c r="D195" s="40" t="str">
        <f t="shared" si="24"/>
        <v/>
      </c>
      <c r="E195" s="77"/>
      <c r="F195" s="40" t="str">
        <f t="shared" si="25"/>
        <v/>
      </c>
      <c r="G195" s="40" t="str">
        <f t="shared" si="26"/>
        <v/>
      </c>
      <c r="H195" s="76"/>
      <c r="I195" s="76"/>
      <c r="J195" s="76"/>
      <c r="K195" s="86"/>
      <c r="L195" s="85"/>
      <c r="M195" s="85"/>
      <c r="N195" s="86"/>
      <c r="O195" s="200"/>
      <c r="P195" s="44"/>
      <c r="Q195" t="str">
        <f>IF(C195="","",'OPĆI DIO'!$C$1)</f>
        <v/>
      </c>
      <c r="R195" t="str">
        <f t="shared" si="27"/>
        <v/>
      </c>
      <c r="S195" t="str">
        <f t="shared" si="28"/>
        <v/>
      </c>
      <c r="T195" t="str">
        <f t="shared" si="29"/>
        <v/>
      </c>
      <c r="U195" t="str">
        <f t="shared" si="30"/>
        <v/>
      </c>
      <c r="AE195" t="s">
        <v>4266</v>
      </c>
      <c r="AF195" t="s">
        <v>4267</v>
      </c>
      <c r="AG195" t="str">
        <f t="shared" si="31"/>
        <v>A679074</v>
      </c>
      <c r="AH195" t="s">
        <v>3929</v>
      </c>
    </row>
    <row r="196" spans="1:34">
      <c r="A196" s="45"/>
      <c r="B196" s="40" t="str">
        <f t="shared" ref="B196:B259" si="32">IFERROR(VLOOKUP(A196,$V$6:$W$23,2,FALSE),"")</f>
        <v/>
      </c>
      <c r="C196" s="45"/>
      <c r="D196" s="40" t="str">
        <f t="shared" ref="D196:D259" si="33">IFERROR(VLOOKUP(C196,$Y$5:$AA$129,2,FALSE),"")</f>
        <v/>
      </c>
      <c r="E196" s="77"/>
      <c r="F196" s="40" t="str">
        <f t="shared" ref="F196:F259" si="34">IFERROR(VLOOKUP(E196,$AE$6:$AF$1090,2,FALSE),"")</f>
        <v/>
      </c>
      <c r="G196" s="40" t="str">
        <f t="shared" ref="G196:G259" si="35">IFERROR(VLOOKUP(E196,$AE$6:$AH$1090,4,FALSE),"")</f>
        <v/>
      </c>
      <c r="H196" s="76"/>
      <c r="I196" s="76"/>
      <c r="J196" s="76"/>
      <c r="K196" s="86"/>
      <c r="L196" s="85"/>
      <c r="M196" s="85"/>
      <c r="N196" s="86"/>
      <c r="O196" s="200"/>
      <c r="P196" s="44"/>
      <c r="Q196" t="str">
        <f>IF(C196="","",'OPĆI DIO'!$C$1)</f>
        <v/>
      </c>
      <c r="R196" t="str">
        <f t="shared" ref="R196:R259" si="36">LEFT(C196,3)</f>
        <v/>
      </c>
      <c r="S196" t="str">
        <f t="shared" ref="S196:S259" si="37">LEFT(C196,2)</f>
        <v/>
      </c>
      <c r="T196" t="str">
        <f t="shared" ref="T196:T259" si="38">MID(G196,2,2)</f>
        <v/>
      </c>
      <c r="U196" t="str">
        <f t="shared" ref="U196:U259" si="39">LEFT(C196,1)</f>
        <v/>
      </c>
      <c r="AE196" t="s">
        <v>4268</v>
      </c>
      <c r="AF196" t="s">
        <v>4269</v>
      </c>
      <c r="AG196" t="str">
        <f t="shared" si="31"/>
        <v>A679074</v>
      </c>
      <c r="AH196" t="s">
        <v>3929</v>
      </c>
    </row>
    <row r="197" spans="1:34">
      <c r="A197" s="45"/>
      <c r="B197" s="40" t="str">
        <f t="shared" si="32"/>
        <v/>
      </c>
      <c r="C197" s="45"/>
      <c r="D197" s="40" t="str">
        <f t="shared" si="33"/>
        <v/>
      </c>
      <c r="E197" s="77"/>
      <c r="F197" s="40" t="str">
        <f t="shared" si="34"/>
        <v/>
      </c>
      <c r="G197" s="40" t="str">
        <f t="shared" si="35"/>
        <v/>
      </c>
      <c r="H197" s="76"/>
      <c r="I197" s="76"/>
      <c r="J197" s="76"/>
      <c r="K197" s="86"/>
      <c r="L197" s="85"/>
      <c r="M197" s="85"/>
      <c r="N197" s="86"/>
      <c r="O197" s="200"/>
      <c r="P197" s="44"/>
      <c r="Q197" t="str">
        <f>IF(C197="","",'OPĆI DIO'!$C$1)</f>
        <v/>
      </c>
      <c r="R197" t="str">
        <f t="shared" si="36"/>
        <v/>
      </c>
      <c r="S197" t="str">
        <f t="shared" si="37"/>
        <v/>
      </c>
      <c r="T197" t="str">
        <f t="shared" si="38"/>
        <v/>
      </c>
      <c r="U197" t="str">
        <f t="shared" si="39"/>
        <v/>
      </c>
      <c r="AE197" t="s">
        <v>4270</v>
      </c>
      <c r="AF197" t="s">
        <v>4271</v>
      </c>
      <c r="AG197" t="str">
        <f t="shared" si="31"/>
        <v>A679074</v>
      </c>
      <c r="AH197" t="s">
        <v>3929</v>
      </c>
    </row>
    <row r="198" spans="1:34">
      <c r="A198" s="45"/>
      <c r="B198" s="40" t="str">
        <f t="shared" si="32"/>
        <v/>
      </c>
      <c r="C198" s="45"/>
      <c r="D198" s="40" t="str">
        <f t="shared" si="33"/>
        <v/>
      </c>
      <c r="E198" s="77"/>
      <c r="F198" s="40" t="str">
        <f t="shared" si="34"/>
        <v/>
      </c>
      <c r="G198" s="40" t="str">
        <f t="shared" si="35"/>
        <v/>
      </c>
      <c r="H198" s="76"/>
      <c r="I198" s="76"/>
      <c r="J198" s="76"/>
      <c r="K198" s="86"/>
      <c r="L198" s="85"/>
      <c r="M198" s="85"/>
      <c r="N198" s="86"/>
      <c r="O198" s="200"/>
      <c r="P198" s="44"/>
      <c r="Q198" t="str">
        <f>IF(C198="","",'OPĆI DIO'!$C$1)</f>
        <v/>
      </c>
      <c r="R198" t="str">
        <f t="shared" si="36"/>
        <v/>
      </c>
      <c r="S198" t="str">
        <f t="shared" si="37"/>
        <v/>
      </c>
      <c r="T198" t="str">
        <f t="shared" si="38"/>
        <v/>
      </c>
      <c r="U198" t="str">
        <f t="shared" si="39"/>
        <v/>
      </c>
      <c r="AE198" t="s">
        <v>4272</v>
      </c>
      <c r="AF198" t="s">
        <v>4273</v>
      </c>
      <c r="AG198" t="str">
        <f t="shared" si="31"/>
        <v>A679074</v>
      </c>
      <c r="AH198" t="s">
        <v>3929</v>
      </c>
    </row>
    <row r="199" spans="1:34">
      <c r="A199" s="45"/>
      <c r="B199" s="40" t="str">
        <f t="shared" si="32"/>
        <v/>
      </c>
      <c r="C199" s="45"/>
      <c r="D199" s="40" t="str">
        <f t="shared" si="33"/>
        <v/>
      </c>
      <c r="E199" s="77"/>
      <c r="F199" s="40" t="str">
        <f t="shared" si="34"/>
        <v/>
      </c>
      <c r="G199" s="40" t="str">
        <f t="shared" si="35"/>
        <v/>
      </c>
      <c r="H199" s="76"/>
      <c r="I199" s="76"/>
      <c r="J199" s="76"/>
      <c r="K199" s="86"/>
      <c r="L199" s="85"/>
      <c r="M199" s="85"/>
      <c r="N199" s="86"/>
      <c r="O199" s="200"/>
      <c r="P199" s="44"/>
      <c r="Q199" t="str">
        <f>IF(C199="","",'OPĆI DIO'!$C$1)</f>
        <v/>
      </c>
      <c r="R199" t="str">
        <f t="shared" si="36"/>
        <v/>
      </c>
      <c r="S199" t="str">
        <f t="shared" si="37"/>
        <v/>
      </c>
      <c r="T199" t="str">
        <f t="shared" si="38"/>
        <v/>
      </c>
      <c r="U199" t="str">
        <f t="shared" si="39"/>
        <v/>
      </c>
      <c r="AE199" t="s">
        <v>4274</v>
      </c>
      <c r="AF199" t="s">
        <v>4275</v>
      </c>
      <c r="AG199" t="str">
        <f t="shared" si="31"/>
        <v>A679074</v>
      </c>
      <c r="AH199" t="s">
        <v>3929</v>
      </c>
    </row>
    <row r="200" spans="1:34">
      <c r="A200" s="45"/>
      <c r="B200" s="40" t="str">
        <f t="shared" si="32"/>
        <v/>
      </c>
      <c r="C200" s="45"/>
      <c r="D200" s="40" t="str">
        <f t="shared" si="33"/>
        <v/>
      </c>
      <c r="E200" s="77"/>
      <c r="F200" s="40" t="str">
        <f t="shared" si="34"/>
        <v/>
      </c>
      <c r="G200" s="40" t="str">
        <f t="shared" si="35"/>
        <v/>
      </c>
      <c r="H200" s="76"/>
      <c r="I200" s="76"/>
      <c r="J200" s="76"/>
      <c r="K200" s="86"/>
      <c r="L200" s="85"/>
      <c r="M200" s="85"/>
      <c r="N200" s="86"/>
      <c r="O200" s="200"/>
      <c r="P200" s="44"/>
      <c r="Q200" t="str">
        <f>IF(C200="","",'OPĆI DIO'!$C$1)</f>
        <v/>
      </c>
      <c r="R200" t="str">
        <f t="shared" si="36"/>
        <v/>
      </c>
      <c r="S200" t="str">
        <f t="shared" si="37"/>
        <v/>
      </c>
      <c r="T200" t="str">
        <f t="shared" si="38"/>
        <v/>
      </c>
      <c r="U200" t="str">
        <f t="shared" si="39"/>
        <v/>
      </c>
      <c r="AE200" t="s">
        <v>4276</v>
      </c>
      <c r="AF200" t="s">
        <v>4277</v>
      </c>
      <c r="AG200" t="str">
        <f t="shared" ref="AG200:AG263" si="40">LEFT(AE200,7)</f>
        <v>A679074</v>
      </c>
      <c r="AH200" t="s">
        <v>3929</v>
      </c>
    </row>
    <row r="201" spans="1:34">
      <c r="A201" s="45"/>
      <c r="B201" s="40" t="str">
        <f t="shared" si="32"/>
        <v/>
      </c>
      <c r="C201" s="45"/>
      <c r="D201" s="40" t="str">
        <f t="shared" si="33"/>
        <v/>
      </c>
      <c r="E201" s="77"/>
      <c r="F201" s="40" t="str">
        <f t="shared" si="34"/>
        <v/>
      </c>
      <c r="G201" s="40" t="str">
        <f t="shared" si="35"/>
        <v/>
      </c>
      <c r="H201" s="76"/>
      <c r="I201" s="76"/>
      <c r="J201" s="76"/>
      <c r="K201" s="86"/>
      <c r="L201" s="85"/>
      <c r="M201" s="85"/>
      <c r="N201" s="86"/>
      <c r="O201" s="200"/>
      <c r="P201" s="44"/>
      <c r="Q201" t="str">
        <f>IF(C201="","",'OPĆI DIO'!$C$1)</f>
        <v/>
      </c>
      <c r="R201" t="str">
        <f t="shared" si="36"/>
        <v/>
      </c>
      <c r="S201" t="str">
        <f t="shared" si="37"/>
        <v/>
      </c>
      <c r="T201" t="str">
        <f t="shared" si="38"/>
        <v/>
      </c>
      <c r="U201" t="str">
        <f t="shared" si="39"/>
        <v/>
      </c>
      <c r="AE201" t="s">
        <v>4278</v>
      </c>
      <c r="AF201" t="s">
        <v>4279</v>
      </c>
      <c r="AG201" t="str">
        <f t="shared" si="40"/>
        <v>A679074</v>
      </c>
      <c r="AH201" t="s">
        <v>3929</v>
      </c>
    </row>
    <row r="202" spans="1:34">
      <c r="A202" s="45"/>
      <c r="B202" s="40" t="str">
        <f t="shared" si="32"/>
        <v/>
      </c>
      <c r="C202" s="45"/>
      <c r="D202" s="40" t="str">
        <f t="shared" si="33"/>
        <v/>
      </c>
      <c r="E202" s="77"/>
      <c r="F202" s="40" t="str">
        <f t="shared" si="34"/>
        <v/>
      </c>
      <c r="G202" s="40" t="str">
        <f t="shared" si="35"/>
        <v/>
      </c>
      <c r="H202" s="76"/>
      <c r="I202" s="76"/>
      <c r="J202" s="76"/>
      <c r="K202" s="86"/>
      <c r="L202" s="85"/>
      <c r="M202" s="85"/>
      <c r="N202" s="86"/>
      <c r="O202" s="200"/>
      <c r="P202" s="44"/>
      <c r="Q202" t="str">
        <f>IF(C202="","",'OPĆI DIO'!$C$1)</f>
        <v/>
      </c>
      <c r="R202" t="str">
        <f t="shared" si="36"/>
        <v/>
      </c>
      <c r="S202" t="str">
        <f t="shared" si="37"/>
        <v/>
      </c>
      <c r="T202" t="str">
        <f t="shared" si="38"/>
        <v/>
      </c>
      <c r="U202" t="str">
        <f t="shared" si="39"/>
        <v/>
      </c>
      <c r="AE202" t="s">
        <v>2061</v>
      </c>
      <c r="AF202" t="s">
        <v>2062</v>
      </c>
      <c r="AG202" t="str">
        <f t="shared" si="40"/>
        <v>A679075</v>
      </c>
      <c r="AH202" t="s">
        <v>3929</v>
      </c>
    </row>
    <row r="203" spans="1:34">
      <c r="A203" s="45"/>
      <c r="B203" s="40" t="str">
        <f t="shared" si="32"/>
        <v/>
      </c>
      <c r="C203" s="45"/>
      <c r="D203" s="40" t="str">
        <f t="shared" si="33"/>
        <v/>
      </c>
      <c r="E203" s="77"/>
      <c r="F203" s="40" t="str">
        <f t="shared" si="34"/>
        <v/>
      </c>
      <c r="G203" s="40" t="str">
        <f t="shared" si="35"/>
        <v/>
      </c>
      <c r="H203" s="76"/>
      <c r="I203" s="76"/>
      <c r="J203" s="76"/>
      <c r="K203" s="86"/>
      <c r="L203" s="85"/>
      <c r="M203" s="85"/>
      <c r="N203" s="86"/>
      <c r="O203" s="200"/>
      <c r="P203" s="44"/>
      <c r="Q203" t="str">
        <f>IF(C203="","",'OPĆI DIO'!$C$1)</f>
        <v/>
      </c>
      <c r="R203" t="str">
        <f t="shared" si="36"/>
        <v/>
      </c>
      <c r="S203" t="str">
        <f t="shared" si="37"/>
        <v/>
      </c>
      <c r="T203" t="str">
        <f t="shared" si="38"/>
        <v/>
      </c>
      <c r="U203" t="str">
        <f t="shared" si="39"/>
        <v/>
      </c>
      <c r="AE203" t="s">
        <v>2063</v>
      </c>
      <c r="AF203" t="s">
        <v>2064</v>
      </c>
      <c r="AG203" t="str">
        <f t="shared" si="40"/>
        <v>A679075</v>
      </c>
      <c r="AH203" t="s">
        <v>3929</v>
      </c>
    </row>
    <row r="204" spans="1:34">
      <c r="A204" s="45"/>
      <c r="B204" s="40" t="str">
        <f t="shared" si="32"/>
        <v/>
      </c>
      <c r="C204" s="45"/>
      <c r="D204" s="40" t="str">
        <f t="shared" si="33"/>
        <v/>
      </c>
      <c r="E204" s="77"/>
      <c r="F204" s="40" t="str">
        <f t="shared" si="34"/>
        <v/>
      </c>
      <c r="G204" s="40" t="str">
        <f t="shared" si="35"/>
        <v/>
      </c>
      <c r="H204" s="76"/>
      <c r="I204" s="76"/>
      <c r="J204" s="76"/>
      <c r="K204" s="86"/>
      <c r="L204" s="85"/>
      <c r="M204" s="85"/>
      <c r="N204" s="86"/>
      <c r="O204" s="200"/>
      <c r="P204" s="44"/>
      <c r="Q204" t="str">
        <f>IF(C204="","",'OPĆI DIO'!$C$1)</f>
        <v/>
      </c>
      <c r="R204" t="str">
        <f t="shared" si="36"/>
        <v/>
      </c>
      <c r="S204" t="str">
        <f t="shared" si="37"/>
        <v/>
      </c>
      <c r="T204" t="str">
        <f t="shared" si="38"/>
        <v/>
      </c>
      <c r="U204" t="str">
        <f t="shared" si="39"/>
        <v/>
      </c>
      <c r="AE204" t="s">
        <v>4280</v>
      </c>
      <c r="AF204" t="s">
        <v>4281</v>
      </c>
      <c r="AG204" t="str">
        <f t="shared" si="40"/>
        <v>A679075</v>
      </c>
      <c r="AH204" t="s">
        <v>3929</v>
      </c>
    </row>
    <row r="205" spans="1:34">
      <c r="A205" s="45"/>
      <c r="B205" s="40" t="str">
        <f t="shared" si="32"/>
        <v/>
      </c>
      <c r="C205" s="45"/>
      <c r="D205" s="40" t="str">
        <f t="shared" si="33"/>
        <v/>
      </c>
      <c r="E205" s="77"/>
      <c r="F205" s="40" t="str">
        <f t="shared" si="34"/>
        <v/>
      </c>
      <c r="G205" s="40" t="str">
        <f t="shared" si="35"/>
        <v/>
      </c>
      <c r="H205" s="76"/>
      <c r="I205" s="76"/>
      <c r="J205" s="76"/>
      <c r="K205" s="86"/>
      <c r="L205" s="85"/>
      <c r="M205" s="85"/>
      <c r="N205" s="86"/>
      <c r="O205" s="200"/>
      <c r="P205" s="44"/>
      <c r="Q205" t="str">
        <f>IF(C205="","",'OPĆI DIO'!$C$1)</f>
        <v/>
      </c>
      <c r="R205" t="str">
        <f t="shared" si="36"/>
        <v/>
      </c>
      <c r="S205" t="str">
        <f t="shared" si="37"/>
        <v/>
      </c>
      <c r="T205" t="str">
        <f t="shared" si="38"/>
        <v/>
      </c>
      <c r="U205" t="str">
        <f t="shared" si="39"/>
        <v/>
      </c>
      <c r="AE205" t="s">
        <v>4282</v>
      </c>
      <c r="AF205" t="s">
        <v>4283</v>
      </c>
      <c r="AG205" t="str">
        <f t="shared" si="40"/>
        <v>A679075</v>
      </c>
      <c r="AH205" t="s">
        <v>3929</v>
      </c>
    </row>
    <row r="206" spans="1:34">
      <c r="A206" s="45"/>
      <c r="B206" s="40" t="str">
        <f t="shared" si="32"/>
        <v/>
      </c>
      <c r="C206" s="45"/>
      <c r="D206" s="40" t="str">
        <f t="shared" si="33"/>
        <v/>
      </c>
      <c r="E206" s="77"/>
      <c r="F206" s="40" t="str">
        <f t="shared" si="34"/>
        <v/>
      </c>
      <c r="G206" s="40" t="str">
        <f t="shared" si="35"/>
        <v/>
      </c>
      <c r="H206" s="76"/>
      <c r="I206" s="76"/>
      <c r="J206" s="76"/>
      <c r="K206" s="86"/>
      <c r="L206" s="85"/>
      <c r="M206" s="85"/>
      <c r="N206" s="86"/>
      <c r="O206" s="200"/>
      <c r="P206" s="44"/>
      <c r="Q206" t="str">
        <f>IF(C206="","",'OPĆI DIO'!$C$1)</f>
        <v/>
      </c>
      <c r="R206" t="str">
        <f t="shared" si="36"/>
        <v/>
      </c>
      <c r="S206" t="str">
        <f t="shared" si="37"/>
        <v/>
      </c>
      <c r="T206" t="str">
        <f t="shared" si="38"/>
        <v/>
      </c>
      <c r="U206" t="str">
        <f t="shared" si="39"/>
        <v/>
      </c>
      <c r="AE206" t="s">
        <v>4284</v>
      </c>
      <c r="AF206" t="s">
        <v>4285</v>
      </c>
      <c r="AG206" t="str">
        <f t="shared" si="40"/>
        <v>A679075</v>
      </c>
      <c r="AH206" t="s">
        <v>3929</v>
      </c>
    </row>
    <row r="207" spans="1:34">
      <c r="A207" s="45"/>
      <c r="B207" s="40" t="str">
        <f t="shared" si="32"/>
        <v/>
      </c>
      <c r="C207" s="45"/>
      <c r="D207" s="40" t="str">
        <f t="shared" si="33"/>
        <v/>
      </c>
      <c r="E207" s="77"/>
      <c r="F207" s="40" t="str">
        <f t="shared" si="34"/>
        <v/>
      </c>
      <c r="G207" s="40" t="str">
        <f t="shared" si="35"/>
        <v/>
      </c>
      <c r="H207" s="76"/>
      <c r="I207" s="76"/>
      <c r="J207" s="76"/>
      <c r="K207" s="86"/>
      <c r="L207" s="85"/>
      <c r="M207" s="85"/>
      <c r="N207" s="86"/>
      <c r="O207" s="200"/>
      <c r="P207" s="44"/>
      <c r="Q207" t="str">
        <f>IF(C207="","",'OPĆI DIO'!$C$1)</f>
        <v/>
      </c>
      <c r="R207" t="str">
        <f t="shared" si="36"/>
        <v/>
      </c>
      <c r="S207" t="str">
        <f t="shared" si="37"/>
        <v/>
      </c>
      <c r="T207" t="str">
        <f t="shared" si="38"/>
        <v/>
      </c>
      <c r="U207" t="str">
        <f t="shared" si="39"/>
        <v/>
      </c>
      <c r="AE207" t="s">
        <v>4286</v>
      </c>
      <c r="AF207" t="s">
        <v>4287</v>
      </c>
      <c r="AG207" t="str">
        <f t="shared" si="40"/>
        <v>A679075</v>
      </c>
      <c r="AH207" t="s">
        <v>3929</v>
      </c>
    </row>
    <row r="208" spans="1:34">
      <c r="A208" s="45"/>
      <c r="B208" s="40" t="str">
        <f t="shared" si="32"/>
        <v/>
      </c>
      <c r="C208" s="45"/>
      <c r="D208" s="40" t="str">
        <f t="shared" si="33"/>
        <v/>
      </c>
      <c r="E208" s="77"/>
      <c r="F208" s="40" t="str">
        <f t="shared" si="34"/>
        <v/>
      </c>
      <c r="G208" s="40" t="str">
        <f t="shared" si="35"/>
        <v/>
      </c>
      <c r="H208" s="76"/>
      <c r="I208" s="76"/>
      <c r="J208" s="76"/>
      <c r="K208" s="86"/>
      <c r="L208" s="85"/>
      <c r="M208" s="85"/>
      <c r="N208" s="86"/>
      <c r="O208" s="200"/>
      <c r="P208" s="44"/>
      <c r="Q208" t="str">
        <f>IF(C208="","",'OPĆI DIO'!$C$1)</f>
        <v/>
      </c>
      <c r="R208" t="str">
        <f t="shared" si="36"/>
        <v/>
      </c>
      <c r="S208" t="str">
        <f t="shared" si="37"/>
        <v/>
      </c>
      <c r="T208" t="str">
        <f t="shared" si="38"/>
        <v/>
      </c>
      <c r="U208" t="str">
        <f t="shared" si="39"/>
        <v/>
      </c>
      <c r="AE208" t="s">
        <v>4288</v>
      </c>
      <c r="AF208" t="s">
        <v>4289</v>
      </c>
      <c r="AG208" t="str">
        <f t="shared" si="40"/>
        <v>A679075</v>
      </c>
      <c r="AH208" t="s">
        <v>3929</v>
      </c>
    </row>
    <row r="209" spans="1:34">
      <c r="A209" s="45"/>
      <c r="B209" s="40" t="str">
        <f t="shared" si="32"/>
        <v/>
      </c>
      <c r="C209" s="45"/>
      <c r="D209" s="40" t="str">
        <f t="shared" si="33"/>
        <v/>
      </c>
      <c r="E209" s="77"/>
      <c r="F209" s="40" t="str">
        <f t="shared" si="34"/>
        <v/>
      </c>
      <c r="G209" s="40" t="str">
        <f t="shared" si="35"/>
        <v/>
      </c>
      <c r="H209" s="76"/>
      <c r="I209" s="76"/>
      <c r="J209" s="76"/>
      <c r="K209" s="86"/>
      <c r="L209" s="85"/>
      <c r="M209" s="85"/>
      <c r="N209" s="86"/>
      <c r="O209" s="200"/>
      <c r="P209" s="44"/>
      <c r="Q209" t="str">
        <f>IF(C209="","",'OPĆI DIO'!$C$1)</f>
        <v/>
      </c>
      <c r="R209" t="str">
        <f t="shared" si="36"/>
        <v/>
      </c>
      <c r="S209" t="str">
        <f t="shared" si="37"/>
        <v/>
      </c>
      <c r="T209" t="str">
        <f t="shared" si="38"/>
        <v/>
      </c>
      <c r="U209" t="str">
        <f t="shared" si="39"/>
        <v/>
      </c>
      <c r="AE209" t="s">
        <v>4290</v>
      </c>
      <c r="AF209" t="s">
        <v>4291</v>
      </c>
      <c r="AG209" t="str">
        <f t="shared" si="40"/>
        <v>A679075</v>
      </c>
      <c r="AH209" t="s">
        <v>3929</v>
      </c>
    </row>
    <row r="210" spans="1:34">
      <c r="A210" s="45"/>
      <c r="B210" s="40" t="str">
        <f t="shared" si="32"/>
        <v/>
      </c>
      <c r="C210" s="45"/>
      <c r="D210" s="40" t="str">
        <f t="shared" si="33"/>
        <v/>
      </c>
      <c r="E210" s="77"/>
      <c r="F210" s="40" t="str">
        <f t="shared" si="34"/>
        <v/>
      </c>
      <c r="G210" s="40" t="str">
        <f t="shared" si="35"/>
        <v/>
      </c>
      <c r="H210" s="76"/>
      <c r="I210" s="76"/>
      <c r="J210" s="76"/>
      <c r="K210" s="86"/>
      <c r="L210" s="85"/>
      <c r="M210" s="85"/>
      <c r="N210" s="86"/>
      <c r="O210" s="200"/>
      <c r="P210" s="44"/>
      <c r="Q210" t="str">
        <f>IF(C210="","",'OPĆI DIO'!$C$1)</f>
        <v/>
      </c>
      <c r="R210" t="str">
        <f t="shared" si="36"/>
        <v/>
      </c>
      <c r="S210" t="str">
        <f t="shared" si="37"/>
        <v/>
      </c>
      <c r="T210" t="str">
        <f t="shared" si="38"/>
        <v/>
      </c>
      <c r="U210" t="str">
        <f t="shared" si="39"/>
        <v/>
      </c>
      <c r="AE210" t="s">
        <v>4292</v>
      </c>
      <c r="AF210" t="s">
        <v>4293</v>
      </c>
      <c r="AG210" t="str">
        <f t="shared" si="40"/>
        <v>A679075</v>
      </c>
      <c r="AH210" t="s">
        <v>3929</v>
      </c>
    </row>
    <row r="211" spans="1:34">
      <c r="A211" s="45"/>
      <c r="B211" s="40" t="str">
        <f t="shared" si="32"/>
        <v/>
      </c>
      <c r="C211" s="45"/>
      <c r="D211" s="40" t="str">
        <f t="shared" si="33"/>
        <v/>
      </c>
      <c r="E211" s="77"/>
      <c r="F211" s="40" t="str">
        <f t="shared" si="34"/>
        <v/>
      </c>
      <c r="G211" s="40" t="str">
        <f t="shared" si="35"/>
        <v/>
      </c>
      <c r="H211" s="76"/>
      <c r="I211" s="76"/>
      <c r="J211" s="76"/>
      <c r="K211" s="86"/>
      <c r="L211" s="85"/>
      <c r="M211" s="85"/>
      <c r="N211" s="86"/>
      <c r="O211" s="200"/>
      <c r="P211" s="44"/>
      <c r="Q211" t="str">
        <f>IF(C211="","",'OPĆI DIO'!$C$1)</f>
        <v/>
      </c>
      <c r="R211" t="str">
        <f t="shared" si="36"/>
        <v/>
      </c>
      <c r="S211" t="str">
        <f t="shared" si="37"/>
        <v/>
      </c>
      <c r="T211" t="str">
        <f t="shared" si="38"/>
        <v/>
      </c>
      <c r="U211" t="str">
        <f t="shared" si="39"/>
        <v/>
      </c>
      <c r="AE211" t="s">
        <v>4294</v>
      </c>
      <c r="AF211" t="s">
        <v>4295</v>
      </c>
      <c r="AG211" t="str">
        <f t="shared" si="40"/>
        <v>A679075</v>
      </c>
      <c r="AH211" t="s">
        <v>3929</v>
      </c>
    </row>
    <row r="212" spans="1:34">
      <c r="A212" s="45"/>
      <c r="B212" s="40" t="str">
        <f t="shared" si="32"/>
        <v/>
      </c>
      <c r="C212" s="45"/>
      <c r="D212" s="40" t="str">
        <f t="shared" si="33"/>
        <v/>
      </c>
      <c r="E212" s="77"/>
      <c r="F212" s="40" t="str">
        <f t="shared" si="34"/>
        <v/>
      </c>
      <c r="G212" s="40" t="str">
        <f t="shared" si="35"/>
        <v/>
      </c>
      <c r="H212" s="76"/>
      <c r="I212" s="76"/>
      <c r="J212" s="76"/>
      <c r="K212" s="86"/>
      <c r="L212" s="85"/>
      <c r="M212" s="85"/>
      <c r="N212" s="86"/>
      <c r="O212" s="200"/>
      <c r="P212" s="44"/>
      <c r="Q212" t="str">
        <f>IF(C212="","",'OPĆI DIO'!$C$1)</f>
        <v/>
      </c>
      <c r="R212" t="str">
        <f t="shared" si="36"/>
        <v/>
      </c>
      <c r="S212" t="str">
        <f t="shared" si="37"/>
        <v/>
      </c>
      <c r="T212" t="str">
        <f t="shared" si="38"/>
        <v/>
      </c>
      <c r="U212" t="str">
        <f t="shared" si="39"/>
        <v/>
      </c>
      <c r="AE212" t="s">
        <v>4296</v>
      </c>
      <c r="AF212" t="s">
        <v>4297</v>
      </c>
      <c r="AG212" t="str">
        <f t="shared" si="40"/>
        <v>A679075</v>
      </c>
      <c r="AH212" t="s">
        <v>3929</v>
      </c>
    </row>
    <row r="213" spans="1:34">
      <c r="A213" s="45"/>
      <c r="B213" s="40" t="str">
        <f t="shared" si="32"/>
        <v/>
      </c>
      <c r="C213" s="45"/>
      <c r="D213" s="40" t="str">
        <f t="shared" si="33"/>
        <v/>
      </c>
      <c r="E213" s="77"/>
      <c r="F213" s="40" t="str">
        <f t="shared" si="34"/>
        <v/>
      </c>
      <c r="G213" s="40" t="str">
        <f t="shared" si="35"/>
        <v/>
      </c>
      <c r="H213" s="76"/>
      <c r="I213" s="76"/>
      <c r="J213" s="76"/>
      <c r="K213" s="86"/>
      <c r="L213" s="85"/>
      <c r="M213" s="85"/>
      <c r="N213" s="86"/>
      <c r="O213" s="200"/>
      <c r="P213" s="44"/>
      <c r="Q213" t="str">
        <f>IF(C213="","",'OPĆI DIO'!$C$1)</f>
        <v/>
      </c>
      <c r="R213" t="str">
        <f t="shared" si="36"/>
        <v/>
      </c>
      <c r="S213" t="str">
        <f t="shared" si="37"/>
        <v/>
      </c>
      <c r="T213" t="str">
        <f t="shared" si="38"/>
        <v/>
      </c>
      <c r="U213" t="str">
        <f t="shared" si="39"/>
        <v/>
      </c>
      <c r="AE213" t="s">
        <v>4298</v>
      </c>
      <c r="AF213" t="s">
        <v>4299</v>
      </c>
      <c r="AG213" t="str">
        <f t="shared" si="40"/>
        <v>A679075</v>
      </c>
      <c r="AH213" t="s">
        <v>3929</v>
      </c>
    </row>
    <row r="214" spans="1:34">
      <c r="A214" s="45"/>
      <c r="B214" s="40" t="str">
        <f t="shared" si="32"/>
        <v/>
      </c>
      <c r="C214" s="45"/>
      <c r="D214" s="40" t="str">
        <f t="shared" si="33"/>
        <v/>
      </c>
      <c r="E214" s="77"/>
      <c r="F214" s="40" t="str">
        <f t="shared" si="34"/>
        <v/>
      </c>
      <c r="G214" s="40" t="str">
        <f t="shared" si="35"/>
        <v/>
      </c>
      <c r="H214" s="76"/>
      <c r="I214" s="76"/>
      <c r="J214" s="76"/>
      <c r="K214" s="86"/>
      <c r="L214" s="85"/>
      <c r="M214" s="85"/>
      <c r="N214" s="86"/>
      <c r="O214" s="200"/>
      <c r="P214" s="44"/>
      <c r="Q214" t="str">
        <f>IF(C214="","",'OPĆI DIO'!$C$1)</f>
        <v/>
      </c>
      <c r="R214" t="str">
        <f t="shared" si="36"/>
        <v/>
      </c>
      <c r="S214" t="str">
        <f t="shared" si="37"/>
        <v/>
      </c>
      <c r="T214" t="str">
        <f t="shared" si="38"/>
        <v/>
      </c>
      <c r="U214" t="str">
        <f t="shared" si="39"/>
        <v/>
      </c>
      <c r="AE214" t="s">
        <v>4300</v>
      </c>
      <c r="AF214" t="s">
        <v>4301</v>
      </c>
      <c r="AG214" t="str">
        <f t="shared" si="40"/>
        <v>A679075</v>
      </c>
      <c r="AH214" t="s">
        <v>3929</v>
      </c>
    </row>
    <row r="215" spans="1:34">
      <c r="A215" s="45"/>
      <c r="B215" s="40" t="str">
        <f t="shared" si="32"/>
        <v/>
      </c>
      <c r="C215" s="45"/>
      <c r="D215" s="40" t="str">
        <f t="shared" si="33"/>
        <v/>
      </c>
      <c r="E215" s="77"/>
      <c r="F215" s="40" t="str">
        <f t="shared" si="34"/>
        <v/>
      </c>
      <c r="G215" s="40" t="str">
        <f t="shared" si="35"/>
        <v/>
      </c>
      <c r="H215" s="76"/>
      <c r="I215" s="76"/>
      <c r="J215" s="76"/>
      <c r="K215" s="86"/>
      <c r="L215" s="85"/>
      <c r="M215" s="85"/>
      <c r="N215" s="86"/>
      <c r="O215" s="200"/>
      <c r="P215" s="44"/>
      <c r="Q215" t="str">
        <f>IF(C215="","",'OPĆI DIO'!$C$1)</f>
        <v/>
      </c>
      <c r="R215" t="str">
        <f t="shared" si="36"/>
        <v/>
      </c>
      <c r="S215" t="str">
        <f t="shared" si="37"/>
        <v/>
      </c>
      <c r="T215" t="str">
        <f t="shared" si="38"/>
        <v/>
      </c>
      <c r="U215" t="str">
        <f t="shared" si="39"/>
        <v/>
      </c>
      <c r="AE215" t="s">
        <v>694</v>
      </c>
      <c r="AF215" t="s">
        <v>695</v>
      </c>
      <c r="AG215" t="str">
        <f t="shared" si="40"/>
        <v>A679076</v>
      </c>
      <c r="AH215" t="s">
        <v>3929</v>
      </c>
    </row>
    <row r="216" spans="1:34">
      <c r="A216" s="45"/>
      <c r="B216" s="40" t="str">
        <f t="shared" si="32"/>
        <v/>
      </c>
      <c r="C216" s="45"/>
      <c r="D216" s="40" t="str">
        <f t="shared" si="33"/>
        <v/>
      </c>
      <c r="E216" s="77"/>
      <c r="F216" s="40" t="str">
        <f t="shared" si="34"/>
        <v/>
      </c>
      <c r="G216" s="40" t="str">
        <f t="shared" si="35"/>
        <v/>
      </c>
      <c r="H216" s="76"/>
      <c r="I216" s="76"/>
      <c r="J216" s="76"/>
      <c r="K216" s="86"/>
      <c r="L216" s="85"/>
      <c r="M216" s="85"/>
      <c r="N216" s="86"/>
      <c r="O216" s="200"/>
      <c r="P216" s="44"/>
      <c r="Q216" t="str">
        <f>IF(C216="","",'OPĆI DIO'!$C$1)</f>
        <v/>
      </c>
      <c r="R216" t="str">
        <f t="shared" si="36"/>
        <v/>
      </c>
      <c r="S216" t="str">
        <f t="shared" si="37"/>
        <v/>
      </c>
      <c r="T216" t="str">
        <f t="shared" si="38"/>
        <v/>
      </c>
      <c r="U216" t="str">
        <f t="shared" si="39"/>
        <v/>
      </c>
      <c r="AE216" t="s">
        <v>696</v>
      </c>
      <c r="AF216" t="s">
        <v>697</v>
      </c>
      <c r="AG216" t="str">
        <f t="shared" si="40"/>
        <v>A679076</v>
      </c>
      <c r="AH216" t="s">
        <v>3929</v>
      </c>
    </row>
    <row r="217" spans="1:34">
      <c r="A217" s="45"/>
      <c r="B217" s="40" t="str">
        <f t="shared" si="32"/>
        <v/>
      </c>
      <c r="C217" s="45"/>
      <c r="D217" s="40" t="str">
        <f t="shared" si="33"/>
        <v/>
      </c>
      <c r="E217" s="77"/>
      <c r="F217" s="40" t="str">
        <f t="shared" si="34"/>
        <v/>
      </c>
      <c r="G217" s="40" t="str">
        <f t="shared" si="35"/>
        <v/>
      </c>
      <c r="H217" s="76"/>
      <c r="I217" s="76"/>
      <c r="J217" s="76"/>
      <c r="K217" s="86"/>
      <c r="L217" s="85"/>
      <c r="M217" s="85"/>
      <c r="N217" s="86"/>
      <c r="O217" s="200"/>
      <c r="P217" s="44"/>
      <c r="Q217" t="str">
        <f>IF(C217="","",'OPĆI DIO'!$C$1)</f>
        <v/>
      </c>
      <c r="R217" t="str">
        <f t="shared" si="36"/>
        <v/>
      </c>
      <c r="S217" t="str">
        <f t="shared" si="37"/>
        <v/>
      </c>
      <c r="T217" t="str">
        <f t="shared" si="38"/>
        <v/>
      </c>
      <c r="U217" t="str">
        <f t="shared" si="39"/>
        <v/>
      </c>
      <c r="AE217" t="s">
        <v>1683</v>
      </c>
      <c r="AF217" t="s">
        <v>1684</v>
      </c>
      <c r="AG217" t="str">
        <f t="shared" si="40"/>
        <v>A679076</v>
      </c>
      <c r="AH217" t="s">
        <v>3929</v>
      </c>
    </row>
    <row r="218" spans="1:34">
      <c r="A218" s="45"/>
      <c r="B218" s="40" t="str">
        <f t="shared" si="32"/>
        <v/>
      </c>
      <c r="C218" s="45"/>
      <c r="D218" s="40" t="str">
        <f t="shared" si="33"/>
        <v/>
      </c>
      <c r="E218" s="77"/>
      <c r="F218" s="40" t="str">
        <f t="shared" si="34"/>
        <v/>
      </c>
      <c r="G218" s="40" t="str">
        <f t="shared" si="35"/>
        <v/>
      </c>
      <c r="H218" s="76"/>
      <c r="I218" s="76"/>
      <c r="J218" s="76"/>
      <c r="K218" s="86"/>
      <c r="L218" s="85"/>
      <c r="M218" s="85"/>
      <c r="N218" s="86"/>
      <c r="O218" s="200"/>
      <c r="P218" s="44"/>
      <c r="Q218" t="str">
        <f>IF(C218="","",'OPĆI DIO'!$C$1)</f>
        <v/>
      </c>
      <c r="R218" t="str">
        <f t="shared" si="36"/>
        <v/>
      </c>
      <c r="S218" t="str">
        <f t="shared" si="37"/>
        <v/>
      </c>
      <c r="T218" t="str">
        <f t="shared" si="38"/>
        <v/>
      </c>
      <c r="U218" t="str">
        <f t="shared" si="39"/>
        <v/>
      </c>
      <c r="AE218" t="s">
        <v>1685</v>
      </c>
      <c r="AF218" t="s">
        <v>1686</v>
      </c>
      <c r="AG218" t="str">
        <f t="shared" si="40"/>
        <v>A679076</v>
      </c>
      <c r="AH218" t="s">
        <v>3929</v>
      </c>
    </row>
    <row r="219" spans="1:34">
      <c r="A219" s="45"/>
      <c r="B219" s="40" t="str">
        <f t="shared" si="32"/>
        <v/>
      </c>
      <c r="C219" s="45"/>
      <c r="D219" s="40" t="str">
        <f t="shared" si="33"/>
        <v/>
      </c>
      <c r="E219" s="77"/>
      <c r="F219" s="40" t="str">
        <f t="shared" si="34"/>
        <v/>
      </c>
      <c r="G219" s="40" t="str">
        <f t="shared" si="35"/>
        <v/>
      </c>
      <c r="H219" s="76"/>
      <c r="I219" s="76"/>
      <c r="J219" s="76"/>
      <c r="K219" s="86"/>
      <c r="L219" s="85"/>
      <c r="M219" s="85"/>
      <c r="N219" s="86"/>
      <c r="O219" s="200"/>
      <c r="P219" s="44"/>
      <c r="Q219" t="str">
        <f>IF(C219="","",'OPĆI DIO'!$C$1)</f>
        <v/>
      </c>
      <c r="R219" t="str">
        <f t="shared" si="36"/>
        <v/>
      </c>
      <c r="S219" t="str">
        <f t="shared" si="37"/>
        <v/>
      </c>
      <c r="T219" t="str">
        <f t="shared" si="38"/>
        <v/>
      </c>
      <c r="U219" t="str">
        <f t="shared" si="39"/>
        <v/>
      </c>
      <c r="AE219" t="s">
        <v>1687</v>
      </c>
      <c r="AF219" t="s">
        <v>1688</v>
      </c>
      <c r="AG219" t="str">
        <f t="shared" si="40"/>
        <v>A679076</v>
      </c>
      <c r="AH219" t="s">
        <v>3929</v>
      </c>
    </row>
    <row r="220" spans="1:34">
      <c r="A220" s="45"/>
      <c r="B220" s="40" t="str">
        <f t="shared" si="32"/>
        <v/>
      </c>
      <c r="C220" s="45"/>
      <c r="D220" s="40" t="str">
        <f t="shared" si="33"/>
        <v/>
      </c>
      <c r="E220" s="77"/>
      <c r="F220" s="40" t="str">
        <f t="shared" si="34"/>
        <v/>
      </c>
      <c r="G220" s="40" t="str">
        <f t="shared" si="35"/>
        <v/>
      </c>
      <c r="H220" s="76"/>
      <c r="I220" s="76"/>
      <c r="J220" s="76"/>
      <c r="K220" s="86"/>
      <c r="L220" s="85"/>
      <c r="M220" s="85"/>
      <c r="N220" s="86"/>
      <c r="O220" s="200"/>
      <c r="P220" s="44"/>
      <c r="Q220" t="str">
        <f>IF(C220="","",'OPĆI DIO'!$C$1)</f>
        <v/>
      </c>
      <c r="R220" t="str">
        <f t="shared" si="36"/>
        <v/>
      </c>
      <c r="S220" t="str">
        <f t="shared" si="37"/>
        <v/>
      </c>
      <c r="T220" t="str">
        <f t="shared" si="38"/>
        <v/>
      </c>
      <c r="U220" t="str">
        <f t="shared" si="39"/>
        <v/>
      </c>
      <c r="AE220" t="s">
        <v>4302</v>
      </c>
      <c r="AF220" t="s">
        <v>4303</v>
      </c>
      <c r="AG220" t="str">
        <f t="shared" si="40"/>
        <v>A679076</v>
      </c>
      <c r="AH220" t="s">
        <v>3929</v>
      </c>
    </row>
    <row r="221" spans="1:34">
      <c r="A221" s="45"/>
      <c r="B221" s="40" t="str">
        <f t="shared" si="32"/>
        <v/>
      </c>
      <c r="C221" s="45"/>
      <c r="D221" s="40" t="str">
        <f t="shared" si="33"/>
        <v/>
      </c>
      <c r="E221" s="77"/>
      <c r="F221" s="40" t="str">
        <f t="shared" si="34"/>
        <v/>
      </c>
      <c r="G221" s="40" t="str">
        <f t="shared" si="35"/>
        <v/>
      </c>
      <c r="H221" s="76"/>
      <c r="I221" s="76"/>
      <c r="J221" s="76"/>
      <c r="K221" s="86"/>
      <c r="L221" s="85"/>
      <c r="M221" s="85"/>
      <c r="N221" s="86"/>
      <c r="O221" s="200"/>
      <c r="P221" s="44"/>
      <c r="Q221" t="str">
        <f>IF(C221="","",'OPĆI DIO'!$C$1)</f>
        <v/>
      </c>
      <c r="R221" t="str">
        <f t="shared" si="36"/>
        <v/>
      </c>
      <c r="S221" t="str">
        <f t="shared" si="37"/>
        <v/>
      </c>
      <c r="T221" t="str">
        <f t="shared" si="38"/>
        <v/>
      </c>
      <c r="U221" t="str">
        <f t="shared" si="39"/>
        <v/>
      </c>
      <c r="AE221" t="s">
        <v>1689</v>
      </c>
      <c r="AF221" t="s">
        <v>1690</v>
      </c>
      <c r="AG221" t="str">
        <f t="shared" si="40"/>
        <v>A679076</v>
      </c>
      <c r="AH221" t="s">
        <v>3929</v>
      </c>
    </row>
    <row r="222" spans="1:34">
      <c r="A222" s="45"/>
      <c r="B222" s="40" t="str">
        <f t="shared" si="32"/>
        <v/>
      </c>
      <c r="C222" s="45"/>
      <c r="D222" s="40" t="str">
        <f t="shared" si="33"/>
        <v/>
      </c>
      <c r="E222" s="77"/>
      <c r="F222" s="40" t="str">
        <f t="shared" si="34"/>
        <v/>
      </c>
      <c r="G222" s="40" t="str">
        <f t="shared" si="35"/>
        <v/>
      </c>
      <c r="H222" s="76"/>
      <c r="I222" s="76"/>
      <c r="J222" s="76"/>
      <c r="K222" s="86"/>
      <c r="L222" s="85"/>
      <c r="M222" s="85"/>
      <c r="N222" s="86"/>
      <c r="O222" s="200"/>
      <c r="P222" s="44"/>
      <c r="Q222" t="str">
        <f>IF(C222="","",'OPĆI DIO'!$C$1)</f>
        <v/>
      </c>
      <c r="R222" t="str">
        <f t="shared" si="36"/>
        <v/>
      </c>
      <c r="S222" t="str">
        <f t="shared" si="37"/>
        <v/>
      </c>
      <c r="T222" t="str">
        <f t="shared" si="38"/>
        <v/>
      </c>
      <c r="U222" t="str">
        <f t="shared" si="39"/>
        <v/>
      </c>
      <c r="AE222" t="s">
        <v>1691</v>
      </c>
      <c r="AF222" t="s">
        <v>1692</v>
      </c>
      <c r="AG222" t="str">
        <f t="shared" si="40"/>
        <v>A679076</v>
      </c>
      <c r="AH222" t="s">
        <v>3929</v>
      </c>
    </row>
    <row r="223" spans="1:34">
      <c r="A223" s="45"/>
      <c r="B223" s="40" t="str">
        <f t="shared" si="32"/>
        <v/>
      </c>
      <c r="C223" s="45"/>
      <c r="D223" s="40" t="str">
        <f t="shared" si="33"/>
        <v/>
      </c>
      <c r="E223" s="77"/>
      <c r="F223" s="40" t="str">
        <f t="shared" si="34"/>
        <v/>
      </c>
      <c r="G223" s="40" t="str">
        <f t="shared" si="35"/>
        <v/>
      </c>
      <c r="H223" s="76"/>
      <c r="I223" s="76"/>
      <c r="J223" s="76"/>
      <c r="K223" s="86"/>
      <c r="L223" s="85"/>
      <c r="M223" s="85"/>
      <c r="N223" s="86"/>
      <c r="O223" s="200"/>
      <c r="P223" s="44"/>
      <c r="Q223" t="str">
        <f>IF(C223="","",'OPĆI DIO'!$C$1)</f>
        <v/>
      </c>
      <c r="R223" t="str">
        <f t="shared" si="36"/>
        <v/>
      </c>
      <c r="S223" t="str">
        <f t="shared" si="37"/>
        <v/>
      </c>
      <c r="T223" t="str">
        <f t="shared" si="38"/>
        <v/>
      </c>
      <c r="U223" t="str">
        <f t="shared" si="39"/>
        <v/>
      </c>
      <c r="AE223" t="s">
        <v>4304</v>
      </c>
      <c r="AF223" t="s">
        <v>4305</v>
      </c>
      <c r="AG223" t="str">
        <f t="shared" si="40"/>
        <v>A679076</v>
      </c>
      <c r="AH223" t="s">
        <v>3929</v>
      </c>
    </row>
    <row r="224" spans="1:34">
      <c r="A224" s="45"/>
      <c r="B224" s="40" t="str">
        <f t="shared" si="32"/>
        <v/>
      </c>
      <c r="C224" s="45"/>
      <c r="D224" s="40" t="str">
        <f t="shared" si="33"/>
        <v/>
      </c>
      <c r="E224" s="77"/>
      <c r="F224" s="40" t="str">
        <f t="shared" si="34"/>
        <v/>
      </c>
      <c r="G224" s="40" t="str">
        <f t="shared" si="35"/>
        <v/>
      </c>
      <c r="H224" s="76"/>
      <c r="I224" s="76"/>
      <c r="J224" s="76"/>
      <c r="K224" s="86"/>
      <c r="L224" s="85"/>
      <c r="M224" s="85"/>
      <c r="N224" s="86"/>
      <c r="O224" s="200"/>
      <c r="P224" s="44"/>
      <c r="Q224" t="str">
        <f>IF(C224="","",'OPĆI DIO'!$C$1)</f>
        <v/>
      </c>
      <c r="R224" t="str">
        <f t="shared" si="36"/>
        <v/>
      </c>
      <c r="S224" t="str">
        <f t="shared" si="37"/>
        <v/>
      </c>
      <c r="T224" t="str">
        <f t="shared" si="38"/>
        <v/>
      </c>
      <c r="U224" t="str">
        <f t="shared" si="39"/>
        <v/>
      </c>
      <c r="AE224" t="s">
        <v>1693</v>
      </c>
      <c r="AF224" t="s">
        <v>1694</v>
      </c>
      <c r="AG224" t="str">
        <f t="shared" si="40"/>
        <v>A679076</v>
      </c>
      <c r="AH224" t="s">
        <v>3929</v>
      </c>
    </row>
    <row r="225" spans="1:34">
      <c r="A225" s="45"/>
      <c r="B225" s="40" t="str">
        <f t="shared" si="32"/>
        <v/>
      </c>
      <c r="C225" s="45"/>
      <c r="D225" s="40" t="str">
        <f t="shared" si="33"/>
        <v/>
      </c>
      <c r="E225" s="77"/>
      <c r="F225" s="40" t="str">
        <f t="shared" si="34"/>
        <v/>
      </c>
      <c r="G225" s="40" t="str">
        <f t="shared" si="35"/>
        <v/>
      </c>
      <c r="H225" s="76"/>
      <c r="I225" s="76"/>
      <c r="J225" s="76"/>
      <c r="K225" s="86"/>
      <c r="L225" s="85"/>
      <c r="M225" s="85"/>
      <c r="N225" s="86"/>
      <c r="O225" s="200"/>
      <c r="P225" s="44"/>
      <c r="Q225" t="str">
        <f>IF(C225="","",'OPĆI DIO'!$C$1)</f>
        <v/>
      </c>
      <c r="R225" t="str">
        <f t="shared" si="36"/>
        <v/>
      </c>
      <c r="S225" t="str">
        <f t="shared" si="37"/>
        <v/>
      </c>
      <c r="T225" t="str">
        <f t="shared" si="38"/>
        <v/>
      </c>
      <c r="U225" t="str">
        <f t="shared" si="39"/>
        <v/>
      </c>
      <c r="AE225" t="s">
        <v>2065</v>
      </c>
      <c r="AF225" t="s">
        <v>2066</v>
      </c>
      <c r="AG225" t="str">
        <f t="shared" si="40"/>
        <v>A679076</v>
      </c>
      <c r="AH225" t="s">
        <v>3929</v>
      </c>
    </row>
    <row r="226" spans="1:34">
      <c r="A226" s="45"/>
      <c r="B226" s="40" t="str">
        <f t="shared" si="32"/>
        <v/>
      </c>
      <c r="C226" s="45"/>
      <c r="D226" s="40" t="str">
        <f t="shared" si="33"/>
        <v/>
      </c>
      <c r="E226" s="77"/>
      <c r="F226" s="40" t="str">
        <f t="shared" si="34"/>
        <v/>
      </c>
      <c r="G226" s="40" t="str">
        <f t="shared" si="35"/>
        <v/>
      </c>
      <c r="H226" s="76"/>
      <c r="I226" s="76"/>
      <c r="J226" s="76"/>
      <c r="K226" s="86"/>
      <c r="L226" s="85"/>
      <c r="M226" s="85"/>
      <c r="N226" s="86"/>
      <c r="O226" s="200"/>
      <c r="P226" s="44"/>
      <c r="Q226" t="str">
        <f>IF(C226="","",'OPĆI DIO'!$C$1)</f>
        <v/>
      </c>
      <c r="R226" t="str">
        <f t="shared" si="36"/>
        <v/>
      </c>
      <c r="S226" t="str">
        <f t="shared" si="37"/>
        <v/>
      </c>
      <c r="T226" t="str">
        <f t="shared" si="38"/>
        <v/>
      </c>
      <c r="U226" t="str">
        <f t="shared" si="39"/>
        <v/>
      </c>
      <c r="AE226" t="s">
        <v>2067</v>
      </c>
      <c r="AF226" t="s">
        <v>745</v>
      </c>
      <c r="AG226" t="str">
        <f t="shared" si="40"/>
        <v>A679076</v>
      </c>
      <c r="AH226" t="s">
        <v>3929</v>
      </c>
    </row>
    <row r="227" spans="1:34">
      <c r="A227" s="45"/>
      <c r="B227" s="40" t="str">
        <f t="shared" si="32"/>
        <v/>
      </c>
      <c r="C227" s="45"/>
      <c r="D227" s="40" t="str">
        <f t="shared" si="33"/>
        <v/>
      </c>
      <c r="E227" s="77"/>
      <c r="F227" s="40" t="str">
        <f t="shared" si="34"/>
        <v/>
      </c>
      <c r="G227" s="40" t="str">
        <f t="shared" si="35"/>
        <v/>
      </c>
      <c r="H227" s="76"/>
      <c r="I227" s="76"/>
      <c r="J227" s="76"/>
      <c r="K227" s="86"/>
      <c r="L227" s="85"/>
      <c r="M227" s="85"/>
      <c r="N227" s="86"/>
      <c r="O227" s="200"/>
      <c r="P227" s="44"/>
      <c r="Q227" t="str">
        <f>IF(C227="","",'OPĆI DIO'!$C$1)</f>
        <v/>
      </c>
      <c r="R227" t="str">
        <f t="shared" si="36"/>
        <v/>
      </c>
      <c r="S227" t="str">
        <f t="shared" si="37"/>
        <v/>
      </c>
      <c r="T227" t="str">
        <f t="shared" si="38"/>
        <v/>
      </c>
      <c r="U227" t="str">
        <f t="shared" si="39"/>
        <v/>
      </c>
      <c r="AE227" t="s">
        <v>4306</v>
      </c>
      <c r="AF227" t="s">
        <v>4307</v>
      </c>
      <c r="AG227" t="str">
        <f t="shared" si="40"/>
        <v>A679076</v>
      </c>
      <c r="AH227" t="s">
        <v>3929</v>
      </c>
    </row>
    <row r="228" spans="1:34">
      <c r="A228" s="45"/>
      <c r="B228" s="40" t="str">
        <f t="shared" si="32"/>
        <v/>
      </c>
      <c r="C228" s="45"/>
      <c r="D228" s="40" t="str">
        <f t="shared" si="33"/>
        <v/>
      </c>
      <c r="E228" s="77"/>
      <c r="F228" s="40" t="str">
        <f t="shared" si="34"/>
        <v/>
      </c>
      <c r="G228" s="40" t="str">
        <f t="shared" si="35"/>
        <v/>
      </c>
      <c r="H228" s="76"/>
      <c r="I228" s="76"/>
      <c r="J228" s="76"/>
      <c r="K228" s="86"/>
      <c r="L228" s="85"/>
      <c r="M228" s="85"/>
      <c r="N228" s="86"/>
      <c r="O228" s="200"/>
      <c r="P228" s="44"/>
      <c r="Q228" t="str">
        <f>IF(C228="","",'OPĆI DIO'!$C$1)</f>
        <v/>
      </c>
      <c r="R228" t="str">
        <f t="shared" si="36"/>
        <v/>
      </c>
      <c r="S228" t="str">
        <f t="shared" si="37"/>
        <v/>
      </c>
      <c r="T228" t="str">
        <f t="shared" si="38"/>
        <v/>
      </c>
      <c r="U228" t="str">
        <f t="shared" si="39"/>
        <v/>
      </c>
      <c r="AE228" t="s">
        <v>4308</v>
      </c>
      <c r="AF228" t="s">
        <v>4309</v>
      </c>
      <c r="AG228" t="str">
        <f t="shared" si="40"/>
        <v>A679076</v>
      </c>
      <c r="AH228" t="s">
        <v>3929</v>
      </c>
    </row>
    <row r="229" spans="1:34">
      <c r="A229" s="45"/>
      <c r="B229" s="40" t="str">
        <f t="shared" si="32"/>
        <v/>
      </c>
      <c r="C229" s="45"/>
      <c r="D229" s="40" t="str">
        <f t="shared" si="33"/>
        <v/>
      </c>
      <c r="E229" s="77"/>
      <c r="F229" s="40" t="str">
        <f t="shared" si="34"/>
        <v/>
      </c>
      <c r="G229" s="40" t="str">
        <f t="shared" si="35"/>
        <v/>
      </c>
      <c r="H229" s="76"/>
      <c r="I229" s="76"/>
      <c r="J229" s="76"/>
      <c r="K229" s="86"/>
      <c r="L229" s="85"/>
      <c r="M229" s="85"/>
      <c r="N229" s="86"/>
      <c r="O229" s="200"/>
      <c r="P229" s="44"/>
      <c r="Q229" t="str">
        <f>IF(C229="","",'OPĆI DIO'!$C$1)</f>
        <v/>
      </c>
      <c r="R229" t="str">
        <f t="shared" si="36"/>
        <v/>
      </c>
      <c r="S229" t="str">
        <f t="shared" si="37"/>
        <v/>
      </c>
      <c r="T229" t="str">
        <f t="shared" si="38"/>
        <v/>
      </c>
      <c r="U229" t="str">
        <f t="shared" si="39"/>
        <v/>
      </c>
      <c r="AE229" t="s">
        <v>4310</v>
      </c>
      <c r="AF229" t="s">
        <v>4311</v>
      </c>
      <c r="AG229" t="str">
        <f t="shared" si="40"/>
        <v>A679076</v>
      </c>
      <c r="AH229" t="s">
        <v>3929</v>
      </c>
    </row>
    <row r="230" spans="1:34">
      <c r="A230" s="45"/>
      <c r="B230" s="40" t="str">
        <f t="shared" si="32"/>
        <v/>
      </c>
      <c r="C230" s="45"/>
      <c r="D230" s="40" t="str">
        <f t="shared" si="33"/>
        <v/>
      </c>
      <c r="E230" s="77"/>
      <c r="F230" s="40" t="str">
        <f t="shared" si="34"/>
        <v/>
      </c>
      <c r="G230" s="40" t="str">
        <f t="shared" si="35"/>
        <v/>
      </c>
      <c r="H230" s="76"/>
      <c r="I230" s="76"/>
      <c r="J230" s="76"/>
      <c r="K230" s="86"/>
      <c r="L230" s="85"/>
      <c r="M230" s="85"/>
      <c r="N230" s="86"/>
      <c r="O230" s="200"/>
      <c r="P230" s="44"/>
      <c r="Q230" t="str">
        <f>IF(C230="","",'OPĆI DIO'!$C$1)</f>
        <v/>
      </c>
      <c r="R230" t="str">
        <f t="shared" si="36"/>
        <v/>
      </c>
      <c r="S230" t="str">
        <f t="shared" si="37"/>
        <v/>
      </c>
      <c r="T230" t="str">
        <f t="shared" si="38"/>
        <v/>
      </c>
      <c r="U230" t="str">
        <f t="shared" si="39"/>
        <v/>
      </c>
      <c r="AE230" t="s">
        <v>4312</v>
      </c>
      <c r="AF230" t="s">
        <v>4313</v>
      </c>
      <c r="AG230" t="str">
        <f t="shared" si="40"/>
        <v>A679076</v>
      </c>
      <c r="AH230" t="s">
        <v>3929</v>
      </c>
    </row>
    <row r="231" spans="1:34">
      <c r="A231" s="45"/>
      <c r="B231" s="40" t="str">
        <f t="shared" si="32"/>
        <v/>
      </c>
      <c r="C231" s="45"/>
      <c r="D231" s="40" t="str">
        <f t="shared" si="33"/>
        <v/>
      </c>
      <c r="E231" s="77"/>
      <c r="F231" s="40" t="str">
        <f t="shared" si="34"/>
        <v/>
      </c>
      <c r="G231" s="40" t="str">
        <f t="shared" si="35"/>
        <v/>
      </c>
      <c r="H231" s="76"/>
      <c r="I231" s="76"/>
      <c r="J231" s="76"/>
      <c r="K231" s="86"/>
      <c r="L231" s="85"/>
      <c r="M231" s="85"/>
      <c r="N231" s="86"/>
      <c r="O231" s="200"/>
      <c r="P231" s="44"/>
      <c r="Q231" t="str">
        <f>IF(C231="","",'OPĆI DIO'!$C$1)</f>
        <v/>
      </c>
      <c r="R231" t="str">
        <f t="shared" si="36"/>
        <v/>
      </c>
      <c r="S231" t="str">
        <f t="shared" si="37"/>
        <v/>
      </c>
      <c r="T231" t="str">
        <f t="shared" si="38"/>
        <v/>
      </c>
      <c r="U231" t="str">
        <f t="shared" si="39"/>
        <v/>
      </c>
      <c r="AE231" t="s">
        <v>4314</v>
      </c>
      <c r="AF231" t="s">
        <v>4315</v>
      </c>
      <c r="AG231" t="str">
        <f t="shared" si="40"/>
        <v>A679076</v>
      </c>
      <c r="AH231" t="s">
        <v>3929</v>
      </c>
    </row>
    <row r="232" spans="1:34">
      <c r="A232" s="45"/>
      <c r="B232" s="40" t="str">
        <f t="shared" si="32"/>
        <v/>
      </c>
      <c r="C232" s="45"/>
      <c r="D232" s="40" t="str">
        <f t="shared" si="33"/>
        <v/>
      </c>
      <c r="E232" s="77"/>
      <c r="F232" s="40" t="str">
        <f t="shared" si="34"/>
        <v/>
      </c>
      <c r="G232" s="40" t="str">
        <f t="shared" si="35"/>
        <v/>
      </c>
      <c r="H232" s="76"/>
      <c r="I232" s="76"/>
      <c r="J232" s="76"/>
      <c r="K232" s="86"/>
      <c r="L232" s="85"/>
      <c r="M232" s="85"/>
      <c r="N232" s="86"/>
      <c r="O232" s="200"/>
      <c r="P232" s="44"/>
      <c r="Q232" t="str">
        <f>IF(C232="","",'OPĆI DIO'!$C$1)</f>
        <v/>
      </c>
      <c r="R232" t="str">
        <f t="shared" si="36"/>
        <v/>
      </c>
      <c r="S232" t="str">
        <f t="shared" si="37"/>
        <v/>
      </c>
      <c r="T232" t="str">
        <f t="shared" si="38"/>
        <v/>
      </c>
      <c r="U232" t="str">
        <f t="shared" si="39"/>
        <v/>
      </c>
      <c r="AE232" t="s">
        <v>4316</v>
      </c>
      <c r="AF232" t="s">
        <v>4317</v>
      </c>
      <c r="AG232" t="str">
        <f t="shared" si="40"/>
        <v>A679076</v>
      </c>
      <c r="AH232" t="s">
        <v>3929</v>
      </c>
    </row>
    <row r="233" spans="1:34">
      <c r="A233" s="45"/>
      <c r="B233" s="40" t="str">
        <f t="shared" si="32"/>
        <v/>
      </c>
      <c r="C233" s="45"/>
      <c r="D233" s="40" t="str">
        <f t="shared" si="33"/>
        <v/>
      </c>
      <c r="E233" s="77"/>
      <c r="F233" s="40" t="str">
        <f t="shared" si="34"/>
        <v/>
      </c>
      <c r="G233" s="40" t="str">
        <f t="shared" si="35"/>
        <v/>
      </c>
      <c r="H233" s="76"/>
      <c r="I233" s="76"/>
      <c r="J233" s="76"/>
      <c r="K233" s="86"/>
      <c r="L233" s="85"/>
      <c r="M233" s="85"/>
      <c r="N233" s="86"/>
      <c r="O233" s="200"/>
      <c r="P233" s="44"/>
      <c r="Q233" t="str">
        <f>IF(C233="","",'OPĆI DIO'!$C$1)</f>
        <v/>
      </c>
      <c r="R233" t="str">
        <f t="shared" si="36"/>
        <v/>
      </c>
      <c r="S233" t="str">
        <f t="shared" si="37"/>
        <v/>
      </c>
      <c r="T233" t="str">
        <f t="shared" si="38"/>
        <v/>
      </c>
      <c r="U233" t="str">
        <f t="shared" si="39"/>
        <v/>
      </c>
      <c r="AE233" t="s">
        <v>4318</v>
      </c>
      <c r="AF233" t="s">
        <v>4309</v>
      </c>
      <c r="AG233" t="str">
        <f t="shared" si="40"/>
        <v>A679076</v>
      </c>
      <c r="AH233" t="s">
        <v>3929</v>
      </c>
    </row>
    <row r="234" spans="1:34">
      <c r="A234" s="45"/>
      <c r="B234" s="40" t="str">
        <f t="shared" si="32"/>
        <v/>
      </c>
      <c r="C234" s="45"/>
      <c r="D234" s="40" t="str">
        <f t="shared" si="33"/>
        <v/>
      </c>
      <c r="E234" s="77"/>
      <c r="F234" s="40" t="str">
        <f t="shared" si="34"/>
        <v/>
      </c>
      <c r="G234" s="40" t="str">
        <f t="shared" si="35"/>
        <v/>
      </c>
      <c r="H234" s="76"/>
      <c r="I234" s="76"/>
      <c r="J234" s="76"/>
      <c r="K234" s="86"/>
      <c r="L234" s="85"/>
      <c r="M234" s="85"/>
      <c r="N234" s="86"/>
      <c r="O234" s="200"/>
      <c r="P234" s="44"/>
      <c r="Q234" t="str">
        <f>IF(C234="","",'OPĆI DIO'!$C$1)</f>
        <v/>
      </c>
      <c r="R234" t="str">
        <f t="shared" si="36"/>
        <v/>
      </c>
      <c r="S234" t="str">
        <f t="shared" si="37"/>
        <v/>
      </c>
      <c r="T234" t="str">
        <f t="shared" si="38"/>
        <v/>
      </c>
      <c r="U234" t="str">
        <f t="shared" si="39"/>
        <v/>
      </c>
      <c r="AE234" t="s">
        <v>4319</v>
      </c>
      <c r="AF234" t="s">
        <v>4320</v>
      </c>
      <c r="AG234" t="str">
        <f t="shared" si="40"/>
        <v>A679076</v>
      </c>
      <c r="AH234" t="s">
        <v>3929</v>
      </c>
    </row>
    <row r="235" spans="1:34">
      <c r="A235" s="45"/>
      <c r="B235" s="40" t="str">
        <f t="shared" si="32"/>
        <v/>
      </c>
      <c r="C235" s="45"/>
      <c r="D235" s="40" t="str">
        <f t="shared" si="33"/>
        <v/>
      </c>
      <c r="E235" s="77"/>
      <c r="F235" s="40" t="str">
        <f t="shared" si="34"/>
        <v/>
      </c>
      <c r="G235" s="40" t="str">
        <f t="shared" si="35"/>
        <v/>
      </c>
      <c r="H235" s="76"/>
      <c r="I235" s="76"/>
      <c r="J235" s="76"/>
      <c r="K235" s="86"/>
      <c r="L235" s="85"/>
      <c r="M235" s="85"/>
      <c r="N235" s="86"/>
      <c r="O235" s="200"/>
      <c r="P235" s="44"/>
      <c r="Q235" t="str">
        <f>IF(C235="","",'OPĆI DIO'!$C$1)</f>
        <v/>
      </c>
      <c r="R235" t="str">
        <f t="shared" si="36"/>
        <v/>
      </c>
      <c r="S235" t="str">
        <f t="shared" si="37"/>
        <v/>
      </c>
      <c r="T235" t="str">
        <f t="shared" si="38"/>
        <v/>
      </c>
      <c r="U235" t="str">
        <f t="shared" si="39"/>
        <v/>
      </c>
      <c r="AE235" t="s">
        <v>4321</v>
      </c>
      <c r="AF235" t="s">
        <v>4322</v>
      </c>
      <c r="AG235" t="str">
        <f t="shared" si="40"/>
        <v>A679076</v>
      </c>
      <c r="AH235" t="s">
        <v>3929</v>
      </c>
    </row>
    <row r="236" spans="1:34">
      <c r="A236" s="45"/>
      <c r="B236" s="40" t="str">
        <f t="shared" si="32"/>
        <v/>
      </c>
      <c r="C236" s="45"/>
      <c r="D236" s="40" t="str">
        <f t="shared" si="33"/>
        <v/>
      </c>
      <c r="E236" s="77"/>
      <c r="F236" s="40" t="str">
        <f t="shared" si="34"/>
        <v/>
      </c>
      <c r="G236" s="40" t="str">
        <f t="shared" si="35"/>
        <v/>
      </c>
      <c r="H236" s="76"/>
      <c r="I236" s="76"/>
      <c r="J236" s="76"/>
      <c r="K236" s="86"/>
      <c r="L236" s="85"/>
      <c r="M236" s="85"/>
      <c r="N236" s="86"/>
      <c r="O236" s="200"/>
      <c r="P236" s="44"/>
      <c r="Q236" t="str">
        <f>IF(C236="","",'OPĆI DIO'!$C$1)</f>
        <v/>
      </c>
      <c r="R236" t="str">
        <f t="shared" si="36"/>
        <v/>
      </c>
      <c r="S236" t="str">
        <f t="shared" si="37"/>
        <v/>
      </c>
      <c r="T236" t="str">
        <f t="shared" si="38"/>
        <v/>
      </c>
      <c r="U236" t="str">
        <f t="shared" si="39"/>
        <v/>
      </c>
      <c r="AE236" t="s">
        <v>4323</v>
      </c>
      <c r="AF236" t="s">
        <v>4324</v>
      </c>
      <c r="AG236" t="str">
        <f t="shared" si="40"/>
        <v>A679076</v>
      </c>
      <c r="AH236" t="s">
        <v>3929</v>
      </c>
    </row>
    <row r="237" spans="1:34">
      <c r="A237" s="45"/>
      <c r="B237" s="40" t="str">
        <f t="shared" si="32"/>
        <v/>
      </c>
      <c r="C237" s="45"/>
      <c r="D237" s="40" t="str">
        <f t="shared" si="33"/>
        <v/>
      </c>
      <c r="E237" s="77"/>
      <c r="F237" s="40" t="str">
        <f t="shared" si="34"/>
        <v/>
      </c>
      <c r="G237" s="40" t="str">
        <f t="shared" si="35"/>
        <v/>
      </c>
      <c r="H237" s="76"/>
      <c r="I237" s="76"/>
      <c r="J237" s="76"/>
      <c r="K237" s="86"/>
      <c r="L237" s="85"/>
      <c r="M237" s="85"/>
      <c r="N237" s="86"/>
      <c r="O237" s="200"/>
      <c r="P237" s="44"/>
      <c r="Q237" t="str">
        <f>IF(C237="","",'OPĆI DIO'!$C$1)</f>
        <v/>
      </c>
      <c r="R237" t="str">
        <f t="shared" si="36"/>
        <v/>
      </c>
      <c r="S237" t="str">
        <f t="shared" si="37"/>
        <v/>
      </c>
      <c r="T237" t="str">
        <f t="shared" si="38"/>
        <v/>
      </c>
      <c r="U237" t="str">
        <f t="shared" si="39"/>
        <v/>
      </c>
      <c r="AE237" t="s">
        <v>4325</v>
      </c>
      <c r="AF237" t="s">
        <v>4326</v>
      </c>
      <c r="AG237" t="str">
        <f t="shared" si="40"/>
        <v>A679076</v>
      </c>
      <c r="AH237" t="s">
        <v>3929</v>
      </c>
    </row>
    <row r="238" spans="1:34">
      <c r="A238" s="45"/>
      <c r="B238" s="40" t="str">
        <f t="shared" si="32"/>
        <v/>
      </c>
      <c r="C238" s="45"/>
      <c r="D238" s="40" t="str">
        <f t="shared" si="33"/>
        <v/>
      </c>
      <c r="E238" s="77"/>
      <c r="F238" s="40" t="str">
        <f t="shared" si="34"/>
        <v/>
      </c>
      <c r="G238" s="40" t="str">
        <f t="shared" si="35"/>
        <v/>
      </c>
      <c r="H238" s="76"/>
      <c r="I238" s="76"/>
      <c r="J238" s="76"/>
      <c r="K238" s="86"/>
      <c r="L238" s="85"/>
      <c r="M238" s="85"/>
      <c r="N238" s="86"/>
      <c r="O238" s="200"/>
      <c r="P238" s="44"/>
      <c r="Q238" t="str">
        <f>IF(C238="","",'OPĆI DIO'!$C$1)</f>
        <v/>
      </c>
      <c r="R238" t="str">
        <f t="shared" si="36"/>
        <v/>
      </c>
      <c r="S238" t="str">
        <f t="shared" si="37"/>
        <v/>
      </c>
      <c r="T238" t="str">
        <f t="shared" si="38"/>
        <v/>
      </c>
      <c r="U238" t="str">
        <f t="shared" si="39"/>
        <v/>
      </c>
      <c r="AE238" t="s">
        <v>4327</v>
      </c>
      <c r="AF238" t="s">
        <v>4328</v>
      </c>
      <c r="AG238" t="str">
        <f t="shared" si="40"/>
        <v>A679076</v>
      </c>
      <c r="AH238" t="s">
        <v>3929</v>
      </c>
    </row>
    <row r="239" spans="1:34">
      <c r="A239" s="45"/>
      <c r="B239" s="40" t="str">
        <f t="shared" si="32"/>
        <v/>
      </c>
      <c r="C239" s="45"/>
      <c r="D239" s="40" t="str">
        <f t="shared" si="33"/>
        <v/>
      </c>
      <c r="E239" s="77"/>
      <c r="F239" s="40" t="str">
        <f t="shared" si="34"/>
        <v/>
      </c>
      <c r="G239" s="40" t="str">
        <f t="shared" si="35"/>
        <v/>
      </c>
      <c r="H239" s="76"/>
      <c r="I239" s="76"/>
      <c r="J239" s="76"/>
      <c r="K239" s="86"/>
      <c r="L239" s="85"/>
      <c r="M239" s="85"/>
      <c r="N239" s="86"/>
      <c r="O239" s="200"/>
      <c r="P239" s="44"/>
      <c r="Q239" t="str">
        <f>IF(C239="","",'OPĆI DIO'!$C$1)</f>
        <v/>
      </c>
      <c r="R239" t="str">
        <f t="shared" si="36"/>
        <v/>
      </c>
      <c r="S239" t="str">
        <f t="shared" si="37"/>
        <v/>
      </c>
      <c r="T239" t="str">
        <f t="shared" si="38"/>
        <v/>
      </c>
      <c r="U239" t="str">
        <f t="shared" si="39"/>
        <v/>
      </c>
      <c r="AE239" t="s">
        <v>4329</v>
      </c>
      <c r="AF239" t="s">
        <v>4330</v>
      </c>
      <c r="AG239" t="str">
        <f t="shared" si="40"/>
        <v>A679076</v>
      </c>
      <c r="AH239" t="s">
        <v>3929</v>
      </c>
    </row>
    <row r="240" spans="1:34">
      <c r="A240" s="45"/>
      <c r="B240" s="40" t="str">
        <f t="shared" si="32"/>
        <v/>
      </c>
      <c r="C240" s="45"/>
      <c r="D240" s="40" t="str">
        <f t="shared" si="33"/>
        <v/>
      </c>
      <c r="E240" s="77"/>
      <c r="F240" s="40" t="str">
        <f t="shared" si="34"/>
        <v/>
      </c>
      <c r="G240" s="40" t="str">
        <f t="shared" si="35"/>
        <v/>
      </c>
      <c r="H240" s="76"/>
      <c r="I240" s="76"/>
      <c r="J240" s="76"/>
      <c r="K240" s="86"/>
      <c r="L240" s="85"/>
      <c r="M240" s="85"/>
      <c r="N240" s="86"/>
      <c r="O240" s="200"/>
      <c r="P240" s="44"/>
      <c r="Q240" t="str">
        <f>IF(C240="","",'OPĆI DIO'!$C$1)</f>
        <v/>
      </c>
      <c r="R240" t="str">
        <f t="shared" si="36"/>
        <v/>
      </c>
      <c r="S240" t="str">
        <f t="shared" si="37"/>
        <v/>
      </c>
      <c r="T240" t="str">
        <f t="shared" si="38"/>
        <v/>
      </c>
      <c r="U240" t="str">
        <f t="shared" si="39"/>
        <v/>
      </c>
      <c r="AE240" t="s">
        <v>4331</v>
      </c>
      <c r="AF240" t="s">
        <v>4332</v>
      </c>
      <c r="AG240" t="str">
        <f t="shared" si="40"/>
        <v>A679076</v>
      </c>
      <c r="AH240" t="s">
        <v>3929</v>
      </c>
    </row>
    <row r="241" spans="1:34">
      <c r="A241" s="45"/>
      <c r="B241" s="40" t="str">
        <f t="shared" si="32"/>
        <v/>
      </c>
      <c r="C241" s="45"/>
      <c r="D241" s="40" t="str">
        <f t="shared" si="33"/>
        <v/>
      </c>
      <c r="E241" s="77"/>
      <c r="F241" s="40" t="str">
        <f t="shared" si="34"/>
        <v/>
      </c>
      <c r="G241" s="40" t="str">
        <f t="shared" si="35"/>
        <v/>
      </c>
      <c r="H241" s="76"/>
      <c r="I241" s="76"/>
      <c r="J241" s="76"/>
      <c r="K241" s="86"/>
      <c r="L241" s="85"/>
      <c r="M241" s="85"/>
      <c r="N241" s="86"/>
      <c r="O241" s="200"/>
      <c r="P241" s="44"/>
      <c r="Q241" t="str">
        <f>IF(C241="","",'OPĆI DIO'!$C$1)</f>
        <v/>
      </c>
      <c r="R241" t="str">
        <f t="shared" si="36"/>
        <v/>
      </c>
      <c r="S241" t="str">
        <f t="shared" si="37"/>
        <v/>
      </c>
      <c r="T241" t="str">
        <f t="shared" si="38"/>
        <v/>
      </c>
      <c r="U241" t="str">
        <f t="shared" si="39"/>
        <v/>
      </c>
      <c r="AE241" t="s">
        <v>4333</v>
      </c>
      <c r="AF241" t="s">
        <v>4334</v>
      </c>
      <c r="AG241" t="str">
        <f t="shared" si="40"/>
        <v>A679076</v>
      </c>
      <c r="AH241" t="s">
        <v>3929</v>
      </c>
    </row>
    <row r="242" spans="1:34">
      <c r="A242" s="45"/>
      <c r="B242" s="40" t="str">
        <f t="shared" si="32"/>
        <v/>
      </c>
      <c r="C242" s="45"/>
      <c r="D242" s="40" t="str">
        <f t="shared" si="33"/>
        <v/>
      </c>
      <c r="E242" s="77"/>
      <c r="F242" s="40" t="str">
        <f t="shared" si="34"/>
        <v/>
      </c>
      <c r="G242" s="40" t="str">
        <f t="shared" si="35"/>
        <v/>
      </c>
      <c r="H242" s="76"/>
      <c r="I242" s="76"/>
      <c r="J242" s="76"/>
      <c r="K242" s="86"/>
      <c r="L242" s="85"/>
      <c r="M242" s="85"/>
      <c r="N242" s="86"/>
      <c r="O242" s="200"/>
      <c r="P242" s="44"/>
      <c r="Q242" t="str">
        <f>IF(C242="","",'OPĆI DIO'!$C$1)</f>
        <v/>
      </c>
      <c r="R242" t="str">
        <f t="shared" si="36"/>
        <v/>
      </c>
      <c r="S242" t="str">
        <f t="shared" si="37"/>
        <v/>
      </c>
      <c r="T242" t="str">
        <f t="shared" si="38"/>
        <v/>
      </c>
      <c r="U242" t="str">
        <f t="shared" si="39"/>
        <v/>
      </c>
      <c r="AE242" t="s">
        <v>698</v>
      </c>
      <c r="AF242" t="s">
        <v>699</v>
      </c>
      <c r="AG242" t="str">
        <f t="shared" si="40"/>
        <v>A679077</v>
      </c>
      <c r="AH242" t="s">
        <v>3929</v>
      </c>
    </row>
    <row r="243" spans="1:34">
      <c r="A243" s="45"/>
      <c r="B243" s="40" t="str">
        <f t="shared" si="32"/>
        <v/>
      </c>
      <c r="C243" s="45"/>
      <c r="D243" s="40" t="str">
        <f t="shared" si="33"/>
        <v/>
      </c>
      <c r="E243" s="77"/>
      <c r="F243" s="40" t="str">
        <f t="shared" si="34"/>
        <v/>
      </c>
      <c r="G243" s="40" t="str">
        <f t="shared" si="35"/>
        <v/>
      </c>
      <c r="H243" s="76"/>
      <c r="I243" s="76"/>
      <c r="J243" s="76"/>
      <c r="K243" s="86"/>
      <c r="L243" s="85"/>
      <c r="M243" s="85"/>
      <c r="N243" s="86"/>
      <c r="O243" s="200"/>
      <c r="P243" s="44"/>
      <c r="Q243" t="str">
        <f>IF(C243="","",'OPĆI DIO'!$C$1)</f>
        <v/>
      </c>
      <c r="R243" t="str">
        <f t="shared" si="36"/>
        <v/>
      </c>
      <c r="S243" t="str">
        <f t="shared" si="37"/>
        <v/>
      </c>
      <c r="T243" t="str">
        <f t="shared" si="38"/>
        <v/>
      </c>
      <c r="U243" t="str">
        <f t="shared" si="39"/>
        <v/>
      </c>
      <c r="AE243" t="s">
        <v>700</v>
      </c>
      <c r="AF243" t="s">
        <v>701</v>
      </c>
      <c r="AG243" t="str">
        <f t="shared" si="40"/>
        <v>A679077</v>
      </c>
      <c r="AH243" t="s">
        <v>3929</v>
      </c>
    </row>
    <row r="244" spans="1:34">
      <c r="A244" s="45"/>
      <c r="B244" s="40" t="str">
        <f t="shared" si="32"/>
        <v/>
      </c>
      <c r="C244" s="45"/>
      <c r="D244" s="40" t="str">
        <f t="shared" si="33"/>
        <v/>
      </c>
      <c r="E244" s="77"/>
      <c r="F244" s="40" t="str">
        <f t="shared" si="34"/>
        <v/>
      </c>
      <c r="G244" s="40" t="str">
        <f t="shared" si="35"/>
        <v/>
      </c>
      <c r="H244" s="76"/>
      <c r="I244" s="76"/>
      <c r="J244" s="76"/>
      <c r="K244" s="86"/>
      <c r="L244" s="85"/>
      <c r="M244" s="85"/>
      <c r="N244" s="86"/>
      <c r="O244" s="200"/>
      <c r="P244" s="44"/>
      <c r="Q244" t="str">
        <f>IF(C244="","",'OPĆI DIO'!$C$1)</f>
        <v/>
      </c>
      <c r="R244" t="str">
        <f t="shared" si="36"/>
        <v/>
      </c>
      <c r="S244" t="str">
        <f t="shared" si="37"/>
        <v/>
      </c>
      <c r="T244" t="str">
        <f t="shared" si="38"/>
        <v/>
      </c>
      <c r="U244" t="str">
        <f t="shared" si="39"/>
        <v/>
      </c>
      <c r="AE244" t="s">
        <v>702</v>
      </c>
      <c r="AF244" t="s">
        <v>703</v>
      </c>
      <c r="AG244" t="str">
        <f t="shared" si="40"/>
        <v>A679077</v>
      </c>
      <c r="AH244" t="s">
        <v>3929</v>
      </c>
    </row>
    <row r="245" spans="1:34">
      <c r="A245" s="45"/>
      <c r="B245" s="40" t="str">
        <f t="shared" si="32"/>
        <v/>
      </c>
      <c r="C245" s="45"/>
      <c r="D245" s="40" t="str">
        <f t="shared" si="33"/>
        <v/>
      </c>
      <c r="E245" s="77"/>
      <c r="F245" s="40" t="str">
        <f t="shared" si="34"/>
        <v/>
      </c>
      <c r="G245" s="40" t="str">
        <f t="shared" si="35"/>
        <v/>
      </c>
      <c r="H245" s="76"/>
      <c r="I245" s="76"/>
      <c r="J245" s="76"/>
      <c r="K245" s="86"/>
      <c r="L245" s="85"/>
      <c r="M245" s="85"/>
      <c r="N245" s="86"/>
      <c r="O245" s="200"/>
      <c r="P245" s="44"/>
      <c r="Q245" t="str">
        <f>IF(C245="","",'OPĆI DIO'!$C$1)</f>
        <v/>
      </c>
      <c r="R245" t="str">
        <f t="shared" si="36"/>
        <v/>
      </c>
      <c r="S245" t="str">
        <f t="shared" si="37"/>
        <v/>
      </c>
      <c r="T245" t="str">
        <f t="shared" si="38"/>
        <v/>
      </c>
      <c r="U245" t="str">
        <f t="shared" si="39"/>
        <v/>
      </c>
      <c r="AE245" t="s">
        <v>704</v>
      </c>
      <c r="AF245" t="s">
        <v>705</v>
      </c>
      <c r="AG245" t="str">
        <f t="shared" si="40"/>
        <v>A679077</v>
      </c>
      <c r="AH245" t="s">
        <v>3929</v>
      </c>
    </row>
    <row r="246" spans="1:34">
      <c r="A246" s="45"/>
      <c r="B246" s="40" t="str">
        <f t="shared" si="32"/>
        <v/>
      </c>
      <c r="C246" s="45"/>
      <c r="D246" s="40" t="str">
        <f t="shared" si="33"/>
        <v/>
      </c>
      <c r="E246" s="77"/>
      <c r="F246" s="40" t="str">
        <f t="shared" si="34"/>
        <v/>
      </c>
      <c r="G246" s="40" t="str">
        <f t="shared" si="35"/>
        <v/>
      </c>
      <c r="H246" s="76"/>
      <c r="I246" s="76"/>
      <c r="J246" s="76"/>
      <c r="K246" s="86"/>
      <c r="L246" s="85"/>
      <c r="M246" s="85"/>
      <c r="N246" s="86"/>
      <c r="O246" s="200"/>
      <c r="P246" s="44"/>
      <c r="Q246" t="str">
        <f>IF(C246="","",'OPĆI DIO'!$C$1)</f>
        <v/>
      </c>
      <c r="R246" t="str">
        <f t="shared" si="36"/>
        <v/>
      </c>
      <c r="S246" t="str">
        <f t="shared" si="37"/>
        <v/>
      </c>
      <c r="T246" t="str">
        <f t="shared" si="38"/>
        <v/>
      </c>
      <c r="U246" t="str">
        <f t="shared" si="39"/>
        <v/>
      </c>
      <c r="AE246" t="s">
        <v>706</v>
      </c>
      <c r="AF246" t="s">
        <v>707</v>
      </c>
      <c r="AG246" t="str">
        <f t="shared" si="40"/>
        <v>A679077</v>
      </c>
      <c r="AH246" t="s">
        <v>3929</v>
      </c>
    </row>
    <row r="247" spans="1:34">
      <c r="A247" s="45"/>
      <c r="B247" s="40" t="str">
        <f t="shared" si="32"/>
        <v/>
      </c>
      <c r="C247" s="45"/>
      <c r="D247" s="40" t="str">
        <f t="shared" si="33"/>
        <v/>
      </c>
      <c r="E247" s="77"/>
      <c r="F247" s="40" t="str">
        <f t="shared" si="34"/>
        <v/>
      </c>
      <c r="G247" s="40" t="str">
        <f t="shared" si="35"/>
        <v/>
      </c>
      <c r="H247" s="76"/>
      <c r="I247" s="76"/>
      <c r="J247" s="76"/>
      <c r="K247" s="86"/>
      <c r="L247" s="85"/>
      <c r="M247" s="85"/>
      <c r="N247" s="86"/>
      <c r="O247" s="200"/>
      <c r="P247" s="44"/>
      <c r="Q247" t="str">
        <f>IF(C247="","",'OPĆI DIO'!$C$1)</f>
        <v/>
      </c>
      <c r="R247" t="str">
        <f t="shared" si="36"/>
        <v/>
      </c>
      <c r="S247" t="str">
        <f t="shared" si="37"/>
        <v/>
      </c>
      <c r="T247" t="str">
        <f t="shared" si="38"/>
        <v/>
      </c>
      <c r="U247" t="str">
        <f t="shared" si="39"/>
        <v/>
      </c>
      <c r="AE247" t="s">
        <v>708</v>
      </c>
      <c r="AF247" t="s">
        <v>709</v>
      </c>
      <c r="AG247" t="str">
        <f t="shared" si="40"/>
        <v>A679077</v>
      </c>
      <c r="AH247" t="s">
        <v>3929</v>
      </c>
    </row>
    <row r="248" spans="1:34">
      <c r="A248" s="45"/>
      <c r="B248" s="40" t="str">
        <f t="shared" si="32"/>
        <v/>
      </c>
      <c r="C248" s="45"/>
      <c r="D248" s="40" t="str">
        <f t="shared" si="33"/>
        <v/>
      </c>
      <c r="E248" s="77"/>
      <c r="F248" s="40" t="str">
        <f t="shared" si="34"/>
        <v/>
      </c>
      <c r="G248" s="40" t="str">
        <f t="shared" si="35"/>
        <v/>
      </c>
      <c r="H248" s="76"/>
      <c r="I248" s="76"/>
      <c r="J248" s="76"/>
      <c r="K248" s="86"/>
      <c r="L248" s="85"/>
      <c r="M248" s="85"/>
      <c r="N248" s="86"/>
      <c r="O248" s="200"/>
      <c r="P248" s="44"/>
      <c r="Q248" t="str">
        <f>IF(C248="","",'OPĆI DIO'!$C$1)</f>
        <v/>
      </c>
      <c r="R248" t="str">
        <f t="shared" si="36"/>
        <v/>
      </c>
      <c r="S248" t="str">
        <f t="shared" si="37"/>
        <v/>
      </c>
      <c r="T248" t="str">
        <f t="shared" si="38"/>
        <v/>
      </c>
      <c r="U248" t="str">
        <f t="shared" si="39"/>
        <v/>
      </c>
      <c r="AE248" t="s">
        <v>710</v>
      </c>
      <c r="AF248" t="s">
        <v>711</v>
      </c>
      <c r="AG248" t="str">
        <f t="shared" si="40"/>
        <v>A679077</v>
      </c>
      <c r="AH248" t="s">
        <v>3929</v>
      </c>
    </row>
    <row r="249" spans="1:34">
      <c r="A249" s="45"/>
      <c r="B249" s="40" t="str">
        <f t="shared" si="32"/>
        <v/>
      </c>
      <c r="C249" s="45"/>
      <c r="D249" s="40" t="str">
        <f t="shared" si="33"/>
        <v/>
      </c>
      <c r="E249" s="77"/>
      <c r="F249" s="40" t="str">
        <f t="shared" si="34"/>
        <v/>
      </c>
      <c r="G249" s="40" t="str">
        <f t="shared" si="35"/>
        <v/>
      </c>
      <c r="H249" s="76"/>
      <c r="I249" s="76"/>
      <c r="J249" s="76"/>
      <c r="K249" s="86"/>
      <c r="L249" s="85"/>
      <c r="M249" s="85"/>
      <c r="N249" s="86"/>
      <c r="O249" s="200"/>
      <c r="P249" s="44"/>
      <c r="Q249" t="str">
        <f>IF(C249="","",'OPĆI DIO'!$C$1)</f>
        <v/>
      </c>
      <c r="R249" t="str">
        <f t="shared" si="36"/>
        <v/>
      </c>
      <c r="S249" t="str">
        <f t="shared" si="37"/>
        <v/>
      </c>
      <c r="T249" t="str">
        <f t="shared" si="38"/>
        <v/>
      </c>
      <c r="U249" t="str">
        <f t="shared" si="39"/>
        <v/>
      </c>
      <c r="AE249" t="s">
        <v>4335</v>
      </c>
      <c r="AF249" t="s">
        <v>4336</v>
      </c>
      <c r="AG249" t="str">
        <f t="shared" si="40"/>
        <v>A679077</v>
      </c>
      <c r="AH249" t="s">
        <v>3929</v>
      </c>
    </row>
    <row r="250" spans="1:34">
      <c r="A250" s="45"/>
      <c r="B250" s="40" t="str">
        <f t="shared" si="32"/>
        <v/>
      </c>
      <c r="C250" s="45"/>
      <c r="D250" s="40" t="str">
        <f t="shared" si="33"/>
        <v/>
      </c>
      <c r="E250" s="77"/>
      <c r="F250" s="40" t="str">
        <f t="shared" si="34"/>
        <v/>
      </c>
      <c r="G250" s="40" t="str">
        <f t="shared" si="35"/>
        <v/>
      </c>
      <c r="H250" s="76"/>
      <c r="I250" s="76"/>
      <c r="J250" s="76"/>
      <c r="K250" s="86"/>
      <c r="L250" s="85"/>
      <c r="M250" s="85"/>
      <c r="N250" s="86"/>
      <c r="O250" s="200"/>
      <c r="P250" s="44"/>
      <c r="Q250" t="str">
        <f>IF(C250="","",'OPĆI DIO'!$C$1)</f>
        <v/>
      </c>
      <c r="R250" t="str">
        <f t="shared" si="36"/>
        <v/>
      </c>
      <c r="S250" t="str">
        <f t="shared" si="37"/>
        <v/>
      </c>
      <c r="T250" t="str">
        <f t="shared" si="38"/>
        <v/>
      </c>
      <c r="U250" t="str">
        <f t="shared" si="39"/>
        <v/>
      </c>
      <c r="AE250" t="s">
        <v>4337</v>
      </c>
      <c r="AF250" t="s">
        <v>4338</v>
      </c>
      <c r="AG250" t="str">
        <f t="shared" si="40"/>
        <v>A679077</v>
      </c>
      <c r="AH250" t="s">
        <v>3929</v>
      </c>
    </row>
    <row r="251" spans="1:34">
      <c r="A251" s="45"/>
      <c r="B251" s="40" t="str">
        <f t="shared" si="32"/>
        <v/>
      </c>
      <c r="C251" s="45"/>
      <c r="D251" s="40" t="str">
        <f t="shared" si="33"/>
        <v/>
      </c>
      <c r="E251" s="77"/>
      <c r="F251" s="40" t="str">
        <f t="shared" si="34"/>
        <v/>
      </c>
      <c r="G251" s="40" t="str">
        <f t="shared" si="35"/>
        <v/>
      </c>
      <c r="H251" s="76"/>
      <c r="I251" s="76"/>
      <c r="J251" s="76"/>
      <c r="K251" s="86"/>
      <c r="L251" s="85"/>
      <c r="M251" s="85"/>
      <c r="N251" s="86"/>
      <c r="O251" s="200"/>
      <c r="P251" s="44"/>
      <c r="Q251" t="str">
        <f>IF(C251="","",'OPĆI DIO'!$C$1)</f>
        <v/>
      </c>
      <c r="R251" t="str">
        <f t="shared" si="36"/>
        <v/>
      </c>
      <c r="S251" t="str">
        <f t="shared" si="37"/>
        <v/>
      </c>
      <c r="T251" t="str">
        <f t="shared" si="38"/>
        <v/>
      </c>
      <c r="U251" t="str">
        <f t="shared" si="39"/>
        <v/>
      </c>
      <c r="AE251" t="s">
        <v>712</v>
      </c>
      <c r="AF251" t="s">
        <v>713</v>
      </c>
      <c r="AG251" t="str">
        <f t="shared" si="40"/>
        <v>A679077</v>
      </c>
      <c r="AH251" t="s">
        <v>3929</v>
      </c>
    </row>
    <row r="252" spans="1:34">
      <c r="A252" s="45"/>
      <c r="B252" s="40" t="str">
        <f t="shared" si="32"/>
        <v/>
      </c>
      <c r="C252" s="45"/>
      <c r="D252" s="40" t="str">
        <f t="shared" si="33"/>
        <v/>
      </c>
      <c r="E252" s="77"/>
      <c r="F252" s="40" t="str">
        <f t="shared" si="34"/>
        <v/>
      </c>
      <c r="G252" s="40" t="str">
        <f t="shared" si="35"/>
        <v/>
      </c>
      <c r="H252" s="76"/>
      <c r="I252" s="76"/>
      <c r="J252" s="76"/>
      <c r="K252" s="86"/>
      <c r="L252" s="85"/>
      <c r="M252" s="85"/>
      <c r="N252" s="86"/>
      <c r="O252" s="200"/>
      <c r="P252" s="44"/>
      <c r="Q252" t="str">
        <f>IF(C252="","",'OPĆI DIO'!$C$1)</f>
        <v/>
      </c>
      <c r="R252" t="str">
        <f t="shared" si="36"/>
        <v/>
      </c>
      <c r="S252" t="str">
        <f t="shared" si="37"/>
        <v/>
      </c>
      <c r="T252" t="str">
        <f t="shared" si="38"/>
        <v/>
      </c>
      <c r="U252" t="str">
        <f t="shared" si="39"/>
        <v/>
      </c>
      <c r="AE252" t="s">
        <v>714</v>
      </c>
      <c r="AF252" t="s">
        <v>715</v>
      </c>
      <c r="AG252" t="str">
        <f t="shared" si="40"/>
        <v>A679077</v>
      </c>
      <c r="AH252" t="s">
        <v>3929</v>
      </c>
    </row>
    <row r="253" spans="1:34">
      <c r="A253" s="45"/>
      <c r="B253" s="40" t="str">
        <f t="shared" si="32"/>
        <v/>
      </c>
      <c r="C253" s="45"/>
      <c r="D253" s="40" t="str">
        <f t="shared" si="33"/>
        <v/>
      </c>
      <c r="E253" s="77"/>
      <c r="F253" s="40" t="str">
        <f t="shared" si="34"/>
        <v/>
      </c>
      <c r="G253" s="40" t="str">
        <f t="shared" si="35"/>
        <v/>
      </c>
      <c r="H253" s="76"/>
      <c r="I253" s="76"/>
      <c r="J253" s="76"/>
      <c r="K253" s="86"/>
      <c r="L253" s="85"/>
      <c r="M253" s="85"/>
      <c r="N253" s="86"/>
      <c r="O253" s="200"/>
      <c r="P253" s="44"/>
      <c r="Q253" t="str">
        <f>IF(C253="","",'OPĆI DIO'!$C$1)</f>
        <v/>
      </c>
      <c r="R253" t="str">
        <f t="shared" si="36"/>
        <v/>
      </c>
      <c r="S253" t="str">
        <f t="shared" si="37"/>
        <v/>
      </c>
      <c r="T253" t="str">
        <f t="shared" si="38"/>
        <v/>
      </c>
      <c r="U253" t="str">
        <f t="shared" si="39"/>
        <v/>
      </c>
      <c r="AE253" t="s">
        <v>716</v>
      </c>
      <c r="AF253" t="s">
        <v>717</v>
      </c>
      <c r="AG253" t="str">
        <f t="shared" si="40"/>
        <v>A679077</v>
      </c>
      <c r="AH253" t="s">
        <v>3929</v>
      </c>
    </row>
    <row r="254" spans="1:34">
      <c r="A254" s="45"/>
      <c r="B254" s="40" t="str">
        <f t="shared" si="32"/>
        <v/>
      </c>
      <c r="C254" s="45"/>
      <c r="D254" s="40" t="str">
        <f t="shared" si="33"/>
        <v/>
      </c>
      <c r="E254" s="77"/>
      <c r="F254" s="40" t="str">
        <f t="shared" si="34"/>
        <v/>
      </c>
      <c r="G254" s="40" t="str">
        <f t="shared" si="35"/>
        <v/>
      </c>
      <c r="H254" s="76"/>
      <c r="I254" s="76"/>
      <c r="J254" s="76"/>
      <c r="K254" s="86"/>
      <c r="L254" s="85"/>
      <c r="M254" s="85"/>
      <c r="N254" s="86"/>
      <c r="O254" s="200"/>
      <c r="P254" s="44"/>
      <c r="Q254" t="str">
        <f>IF(C254="","",'OPĆI DIO'!$C$1)</f>
        <v/>
      </c>
      <c r="R254" t="str">
        <f t="shared" si="36"/>
        <v/>
      </c>
      <c r="S254" t="str">
        <f t="shared" si="37"/>
        <v/>
      </c>
      <c r="T254" t="str">
        <f t="shared" si="38"/>
        <v/>
      </c>
      <c r="U254" t="str">
        <f t="shared" si="39"/>
        <v/>
      </c>
      <c r="AE254" t="s">
        <v>718</v>
      </c>
      <c r="AF254" t="s">
        <v>719</v>
      </c>
      <c r="AG254" t="str">
        <f t="shared" si="40"/>
        <v>A679077</v>
      </c>
      <c r="AH254" t="s">
        <v>3929</v>
      </c>
    </row>
    <row r="255" spans="1:34">
      <c r="A255" s="45"/>
      <c r="B255" s="40" t="str">
        <f t="shared" si="32"/>
        <v/>
      </c>
      <c r="C255" s="45"/>
      <c r="D255" s="40" t="str">
        <f t="shared" si="33"/>
        <v/>
      </c>
      <c r="E255" s="77"/>
      <c r="F255" s="40" t="str">
        <f t="shared" si="34"/>
        <v/>
      </c>
      <c r="G255" s="40" t="str">
        <f t="shared" si="35"/>
        <v/>
      </c>
      <c r="H255" s="76"/>
      <c r="I255" s="76"/>
      <c r="J255" s="76"/>
      <c r="K255" s="86"/>
      <c r="L255" s="85"/>
      <c r="M255" s="85"/>
      <c r="N255" s="86"/>
      <c r="O255" s="200"/>
      <c r="P255" s="44"/>
      <c r="Q255" t="str">
        <f>IF(C255="","",'OPĆI DIO'!$C$1)</f>
        <v/>
      </c>
      <c r="R255" t="str">
        <f t="shared" si="36"/>
        <v/>
      </c>
      <c r="S255" t="str">
        <f t="shared" si="37"/>
        <v/>
      </c>
      <c r="T255" t="str">
        <f t="shared" si="38"/>
        <v/>
      </c>
      <c r="U255" t="str">
        <f t="shared" si="39"/>
        <v/>
      </c>
      <c r="AE255" t="s">
        <v>720</v>
      </c>
      <c r="AF255" t="s">
        <v>719</v>
      </c>
      <c r="AG255" t="str">
        <f t="shared" si="40"/>
        <v>A679077</v>
      </c>
      <c r="AH255" t="s">
        <v>3929</v>
      </c>
    </row>
    <row r="256" spans="1:34">
      <c r="A256" s="45"/>
      <c r="B256" s="40" t="str">
        <f t="shared" si="32"/>
        <v/>
      </c>
      <c r="C256" s="45"/>
      <c r="D256" s="40" t="str">
        <f t="shared" si="33"/>
        <v/>
      </c>
      <c r="E256" s="77"/>
      <c r="F256" s="40" t="str">
        <f t="shared" si="34"/>
        <v/>
      </c>
      <c r="G256" s="40" t="str">
        <f t="shared" si="35"/>
        <v/>
      </c>
      <c r="H256" s="76"/>
      <c r="I256" s="76"/>
      <c r="J256" s="76"/>
      <c r="K256" s="86"/>
      <c r="L256" s="85"/>
      <c r="M256" s="85"/>
      <c r="N256" s="86"/>
      <c r="O256" s="200"/>
      <c r="P256" s="44"/>
      <c r="Q256" t="str">
        <f>IF(C256="","",'OPĆI DIO'!$C$1)</f>
        <v/>
      </c>
      <c r="R256" t="str">
        <f t="shared" si="36"/>
        <v/>
      </c>
      <c r="S256" t="str">
        <f t="shared" si="37"/>
        <v/>
      </c>
      <c r="T256" t="str">
        <f t="shared" si="38"/>
        <v/>
      </c>
      <c r="U256" t="str">
        <f t="shared" si="39"/>
        <v/>
      </c>
      <c r="AE256" t="s">
        <v>1068</v>
      </c>
      <c r="AF256" t="s">
        <v>1069</v>
      </c>
      <c r="AG256" t="str">
        <f t="shared" si="40"/>
        <v>A679077</v>
      </c>
      <c r="AH256" t="s">
        <v>3929</v>
      </c>
    </row>
    <row r="257" spans="1:34">
      <c r="A257" s="45"/>
      <c r="B257" s="40" t="str">
        <f t="shared" si="32"/>
        <v/>
      </c>
      <c r="C257" s="45"/>
      <c r="D257" s="40" t="str">
        <f t="shared" si="33"/>
        <v/>
      </c>
      <c r="E257" s="77"/>
      <c r="F257" s="40" t="str">
        <f t="shared" si="34"/>
        <v/>
      </c>
      <c r="G257" s="40" t="str">
        <f t="shared" si="35"/>
        <v/>
      </c>
      <c r="H257" s="76"/>
      <c r="I257" s="76"/>
      <c r="J257" s="76"/>
      <c r="K257" s="86"/>
      <c r="L257" s="85"/>
      <c r="M257" s="85"/>
      <c r="N257" s="86"/>
      <c r="O257" s="200"/>
      <c r="P257" s="44"/>
      <c r="Q257" t="str">
        <f>IF(C257="","",'OPĆI DIO'!$C$1)</f>
        <v/>
      </c>
      <c r="R257" t="str">
        <f t="shared" si="36"/>
        <v/>
      </c>
      <c r="S257" t="str">
        <f t="shared" si="37"/>
        <v/>
      </c>
      <c r="T257" t="str">
        <f t="shared" si="38"/>
        <v/>
      </c>
      <c r="U257" t="str">
        <f t="shared" si="39"/>
        <v/>
      </c>
      <c r="AE257" t="s">
        <v>1070</v>
      </c>
      <c r="AF257" t="s">
        <v>1071</v>
      </c>
      <c r="AG257" t="str">
        <f t="shared" si="40"/>
        <v>A679077</v>
      </c>
      <c r="AH257" t="s">
        <v>3929</v>
      </c>
    </row>
    <row r="258" spans="1:34">
      <c r="A258" s="45"/>
      <c r="B258" s="40" t="str">
        <f t="shared" si="32"/>
        <v/>
      </c>
      <c r="C258" s="45"/>
      <c r="D258" s="40" t="str">
        <f t="shared" si="33"/>
        <v/>
      </c>
      <c r="E258" s="77"/>
      <c r="F258" s="40" t="str">
        <f t="shared" si="34"/>
        <v/>
      </c>
      <c r="G258" s="40" t="str">
        <f t="shared" si="35"/>
        <v/>
      </c>
      <c r="H258" s="76"/>
      <c r="I258" s="76"/>
      <c r="J258" s="76"/>
      <c r="K258" s="86"/>
      <c r="L258" s="85"/>
      <c r="M258" s="85"/>
      <c r="N258" s="86"/>
      <c r="O258" s="200"/>
      <c r="P258" s="44"/>
      <c r="Q258" t="str">
        <f>IF(C258="","",'OPĆI DIO'!$C$1)</f>
        <v/>
      </c>
      <c r="R258" t="str">
        <f t="shared" si="36"/>
        <v/>
      </c>
      <c r="S258" t="str">
        <f t="shared" si="37"/>
        <v/>
      </c>
      <c r="T258" t="str">
        <f t="shared" si="38"/>
        <v/>
      </c>
      <c r="U258" t="str">
        <f t="shared" si="39"/>
        <v/>
      </c>
      <c r="AE258" t="s">
        <v>1072</v>
      </c>
      <c r="AF258" t="s">
        <v>1073</v>
      </c>
      <c r="AG258" t="str">
        <f t="shared" si="40"/>
        <v>A679077</v>
      </c>
      <c r="AH258" t="s">
        <v>3929</v>
      </c>
    </row>
    <row r="259" spans="1:34">
      <c r="A259" s="45"/>
      <c r="B259" s="40" t="str">
        <f t="shared" si="32"/>
        <v/>
      </c>
      <c r="C259" s="45"/>
      <c r="D259" s="40" t="str">
        <f t="shared" si="33"/>
        <v/>
      </c>
      <c r="E259" s="77"/>
      <c r="F259" s="40" t="str">
        <f t="shared" si="34"/>
        <v/>
      </c>
      <c r="G259" s="40" t="str">
        <f t="shared" si="35"/>
        <v/>
      </c>
      <c r="H259" s="76"/>
      <c r="I259" s="76"/>
      <c r="J259" s="76"/>
      <c r="K259" s="86"/>
      <c r="L259" s="85"/>
      <c r="M259" s="85"/>
      <c r="N259" s="86"/>
      <c r="O259" s="200"/>
      <c r="P259" s="44"/>
      <c r="Q259" t="str">
        <f>IF(C259="","",'OPĆI DIO'!$C$1)</f>
        <v/>
      </c>
      <c r="R259" t="str">
        <f t="shared" si="36"/>
        <v/>
      </c>
      <c r="S259" t="str">
        <f t="shared" si="37"/>
        <v/>
      </c>
      <c r="T259" t="str">
        <f t="shared" si="38"/>
        <v/>
      </c>
      <c r="U259" t="str">
        <f t="shared" si="39"/>
        <v/>
      </c>
      <c r="AE259" t="s">
        <v>1074</v>
      </c>
      <c r="AF259" t="s">
        <v>1075</v>
      </c>
      <c r="AG259" t="str">
        <f t="shared" si="40"/>
        <v>A679077</v>
      </c>
      <c r="AH259" t="s">
        <v>3929</v>
      </c>
    </row>
    <row r="260" spans="1:34">
      <c r="A260" s="45"/>
      <c r="B260" s="40" t="str">
        <f t="shared" ref="B260:B323" si="41">IFERROR(VLOOKUP(A260,$V$6:$W$23,2,FALSE),"")</f>
        <v/>
      </c>
      <c r="C260" s="45"/>
      <c r="D260" s="40" t="str">
        <f t="shared" ref="D260:D323" si="42">IFERROR(VLOOKUP(C260,$Y$5:$AA$129,2,FALSE),"")</f>
        <v/>
      </c>
      <c r="E260" s="77"/>
      <c r="F260" s="40" t="str">
        <f t="shared" ref="F260:F323" si="43">IFERROR(VLOOKUP(E260,$AE$6:$AF$1090,2,FALSE),"")</f>
        <v/>
      </c>
      <c r="G260" s="40" t="str">
        <f t="shared" ref="G260:G323" si="44">IFERROR(VLOOKUP(E260,$AE$6:$AH$1090,4,FALSE),"")</f>
        <v/>
      </c>
      <c r="H260" s="76"/>
      <c r="I260" s="76"/>
      <c r="J260" s="76"/>
      <c r="K260" s="86"/>
      <c r="L260" s="85"/>
      <c r="M260" s="85"/>
      <c r="N260" s="86"/>
      <c r="O260" s="200"/>
      <c r="P260" s="44"/>
      <c r="Q260" t="str">
        <f>IF(C260="","",'OPĆI DIO'!$C$1)</f>
        <v/>
      </c>
      <c r="R260" t="str">
        <f t="shared" ref="R260:R323" si="45">LEFT(C260,3)</f>
        <v/>
      </c>
      <c r="S260" t="str">
        <f t="shared" ref="S260:S323" si="46">LEFT(C260,2)</f>
        <v/>
      </c>
      <c r="T260" t="str">
        <f t="shared" ref="T260:T323" si="47">MID(G260,2,2)</f>
        <v/>
      </c>
      <c r="U260" t="str">
        <f t="shared" ref="U260:U323" si="48">LEFT(C260,1)</f>
        <v/>
      </c>
      <c r="AE260" t="s">
        <v>1076</v>
      </c>
      <c r="AF260" t="s">
        <v>1077</v>
      </c>
      <c r="AG260" t="str">
        <f t="shared" si="40"/>
        <v>A679077</v>
      </c>
      <c r="AH260" t="s">
        <v>3929</v>
      </c>
    </row>
    <row r="261" spans="1:34">
      <c r="A261" s="45"/>
      <c r="B261" s="40" t="str">
        <f t="shared" si="41"/>
        <v/>
      </c>
      <c r="C261" s="45"/>
      <c r="D261" s="40" t="str">
        <f t="shared" si="42"/>
        <v/>
      </c>
      <c r="E261" s="77"/>
      <c r="F261" s="40" t="str">
        <f t="shared" si="43"/>
        <v/>
      </c>
      <c r="G261" s="40" t="str">
        <f t="shared" si="44"/>
        <v/>
      </c>
      <c r="H261" s="76"/>
      <c r="I261" s="76"/>
      <c r="J261" s="76"/>
      <c r="K261" s="86"/>
      <c r="L261" s="85"/>
      <c r="M261" s="85"/>
      <c r="N261" s="86"/>
      <c r="O261" s="200"/>
      <c r="P261" s="44"/>
      <c r="Q261" t="str">
        <f>IF(C261="","",'OPĆI DIO'!$C$1)</f>
        <v/>
      </c>
      <c r="R261" t="str">
        <f t="shared" si="45"/>
        <v/>
      </c>
      <c r="S261" t="str">
        <f t="shared" si="46"/>
        <v/>
      </c>
      <c r="T261" t="str">
        <f t="shared" si="47"/>
        <v/>
      </c>
      <c r="U261" t="str">
        <f t="shared" si="48"/>
        <v/>
      </c>
      <c r="AE261" t="s">
        <v>1078</v>
      </c>
      <c r="AF261" t="s">
        <v>1079</v>
      </c>
      <c r="AG261" t="str">
        <f t="shared" si="40"/>
        <v>A679077</v>
      </c>
      <c r="AH261" t="s">
        <v>3929</v>
      </c>
    </row>
    <row r="262" spans="1:34">
      <c r="A262" s="45"/>
      <c r="B262" s="40" t="str">
        <f t="shared" si="41"/>
        <v/>
      </c>
      <c r="C262" s="45"/>
      <c r="D262" s="40" t="str">
        <f t="shared" si="42"/>
        <v/>
      </c>
      <c r="E262" s="77"/>
      <c r="F262" s="40" t="str">
        <f t="shared" si="43"/>
        <v/>
      </c>
      <c r="G262" s="40" t="str">
        <f t="shared" si="44"/>
        <v/>
      </c>
      <c r="H262" s="76"/>
      <c r="I262" s="76"/>
      <c r="J262" s="76"/>
      <c r="K262" s="86"/>
      <c r="L262" s="85"/>
      <c r="M262" s="85"/>
      <c r="N262" s="86"/>
      <c r="O262" s="200"/>
      <c r="P262" s="44"/>
      <c r="Q262" t="str">
        <f>IF(C262="","",'OPĆI DIO'!$C$1)</f>
        <v/>
      </c>
      <c r="R262" t="str">
        <f t="shared" si="45"/>
        <v/>
      </c>
      <c r="S262" t="str">
        <f t="shared" si="46"/>
        <v/>
      </c>
      <c r="T262" t="str">
        <f t="shared" si="47"/>
        <v/>
      </c>
      <c r="U262" t="str">
        <f t="shared" si="48"/>
        <v/>
      </c>
      <c r="AE262" t="s">
        <v>1080</v>
      </c>
      <c r="AF262" t="s">
        <v>1081</v>
      </c>
      <c r="AG262" t="str">
        <f t="shared" si="40"/>
        <v>A679077</v>
      </c>
      <c r="AH262" t="s">
        <v>3929</v>
      </c>
    </row>
    <row r="263" spans="1:34">
      <c r="A263" s="45"/>
      <c r="B263" s="40" t="str">
        <f t="shared" si="41"/>
        <v/>
      </c>
      <c r="C263" s="45"/>
      <c r="D263" s="40" t="str">
        <f t="shared" si="42"/>
        <v/>
      </c>
      <c r="E263" s="77"/>
      <c r="F263" s="40" t="str">
        <f t="shared" si="43"/>
        <v/>
      </c>
      <c r="G263" s="40" t="str">
        <f t="shared" si="44"/>
        <v/>
      </c>
      <c r="H263" s="76"/>
      <c r="I263" s="76"/>
      <c r="J263" s="76"/>
      <c r="K263" s="86"/>
      <c r="L263" s="85"/>
      <c r="M263" s="85"/>
      <c r="N263" s="86"/>
      <c r="O263" s="200"/>
      <c r="P263" s="44"/>
      <c r="Q263" t="str">
        <f>IF(C263="","",'OPĆI DIO'!$C$1)</f>
        <v/>
      </c>
      <c r="R263" t="str">
        <f t="shared" si="45"/>
        <v/>
      </c>
      <c r="S263" t="str">
        <f t="shared" si="46"/>
        <v/>
      </c>
      <c r="T263" t="str">
        <f t="shared" si="47"/>
        <v/>
      </c>
      <c r="U263" t="str">
        <f t="shared" si="48"/>
        <v/>
      </c>
      <c r="AE263" t="s">
        <v>1082</v>
      </c>
      <c r="AF263" t="s">
        <v>1083</v>
      </c>
      <c r="AG263" t="str">
        <f t="shared" si="40"/>
        <v>A679077</v>
      </c>
      <c r="AH263" t="s">
        <v>3929</v>
      </c>
    </row>
    <row r="264" spans="1:34">
      <c r="A264" s="45"/>
      <c r="B264" s="40" t="str">
        <f t="shared" si="41"/>
        <v/>
      </c>
      <c r="C264" s="45"/>
      <c r="D264" s="40" t="str">
        <f t="shared" si="42"/>
        <v/>
      </c>
      <c r="E264" s="77"/>
      <c r="F264" s="40" t="str">
        <f t="shared" si="43"/>
        <v/>
      </c>
      <c r="G264" s="40" t="str">
        <f t="shared" si="44"/>
        <v/>
      </c>
      <c r="H264" s="76"/>
      <c r="I264" s="76"/>
      <c r="J264" s="76"/>
      <c r="K264" s="86"/>
      <c r="L264" s="85"/>
      <c r="M264" s="85"/>
      <c r="N264" s="86"/>
      <c r="O264" s="200"/>
      <c r="P264" s="44"/>
      <c r="Q264" t="str">
        <f>IF(C264="","",'OPĆI DIO'!$C$1)</f>
        <v/>
      </c>
      <c r="R264" t="str">
        <f t="shared" si="45"/>
        <v/>
      </c>
      <c r="S264" t="str">
        <f t="shared" si="46"/>
        <v/>
      </c>
      <c r="T264" t="str">
        <f t="shared" si="47"/>
        <v/>
      </c>
      <c r="U264" t="str">
        <f t="shared" si="48"/>
        <v/>
      </c>
      <c r="AE264" t="s">
        <v>1084</v>
      </c>
      <c r="AF264" t="s">
        <v>1085</v>
      </c>
      <c r="AG264" t="str">
        <f t="shared" ref="AG264:AG327" si="49">LEFT(AE264,7)</f>
        <v>A679077</v>
      </c>
      <c r="AH264" t="s">
        <v>3929</v>
      </c>
    </row>
    <row r="265" spans="1:34">
      <c r="A265" s="45"/>
      <c r="B265" s="40" t="str">
        <f t="shared" si="41"/>
        <v/>
      </c>
      <c r="C265" s="45"/>
      <c r="D265" s="40" t="str">
        <f t="shared" si="42"/>
        <v/>
      </c>
      <c r="E265" s="77"/>
      <c r="F265" s="40" t="str">
        <f t="shared" si="43"/>
        <v/>
      </c>
      <c r="G265" s="40" t="str">
        <f t="shared" si="44"/>
        <v/>
      </c>
      <c r="H265" s="76"/>
      <c r="I265" s="76"/>
      <c r="J265" s="76"/>
      <c r="K265" s="86"/>
      <c r="L265" s="85"/>
      <c r="M265" s="85"/>
      <c r="N265" s="86"/>
      <c r="O265" s="200"/>
      <c r="P265" s="44"/>
      <c r="Q265" t="str">
        <f>IF(C265="","",'OPĆI DIO'!$C$1)</f>
        <v/>
      </c>
      <c r="R265" t="str">
        <f t="shared" si="45"/>
        <v/>
      </c>
      <c r="S265" t="str">
        <f t="shared" si="46"/>
        <v/>
      </c>
      <c r="T265" t="str">
        <f t="shared" si="47"/>
        <v/>
      </c>
      <c r="U265" t="str">
        <f t="shared" si="48"/>
        <v/>
      </c>
      <c r="AE265" t="s">
        <v>1086</v>
      </c>
      <c r="AF265" t="s">
        <v>1087</v>
      </c>
      <c r="AG265" t="str">
        <f t="shared" si="49"/>
        <v>A679077</v>
      </c>
      <c r="AH265" t="s">
        <v>3929</v>
      </c>
    </row>
    <row r="266" spans="1:34">
      <c r="A266" s="45"/>
      <c r="B266" s="40" t="str">
        <f t="shared" si="41"/>
        <v/>
      </c>
      <c r="C266" s="45"/>
      <c r="D266" s="40" t="str">
        <f t="shared" si="42"/>
        <v/>
      </c>
      <c r="E266" s="77"/>
      <c r="F266" s="40" t="str">
        <f t="shared" si="43"/>
        <v/>
      </c>
      <c r="G266" s="40" t="str">
        <f t="shared" si="44"/>
        <v/>
      </c>
      <c r="H266" s="76"/>
      <c r="I266" s="76"/>
      <c r="J266" s="76"/>
      <c r="K266" s="86"/>
      <c r="L266" s="85"/>
      <c r="M266" s="85"/>
      <c r="N266" s="86"/>
      <c r="O266" s="200"/>
      <c r="P266" s="44"/>
      <c r="Q266" t="str">
        <f>IF(C266="","",'OPĆI DIO'!$C$1)</f>
        <v/>
      </c>
      <c r="R266" t="str">
        <f t="shared" si="45"/>
        <v/>
      </c>
      <c r="S266" t="str">
        <f t="shared" si="46"/>
        <v/>
      </c>
      <c r="T266" t="str">
        <f t="shared" si="47"/>
        <v/>
      </c>
      <c r="U266" t="str">
        <f t="shared" si="48"/>
        <v/>
      </c>
      <c r="AE266" t="s">
        <v>1089</v>
      </c>
      <c r="AF266" t="s">
        <v>1090</v>
      </c>
      <c r="AG266" t="str">
        <f t="shared" si="49"/>
        <v>A679077</v>
      </c>
      <c r="AH266" t="s">
        <v>3929</v>
      </c>
    </row>
    <row r="267" spans="1:34">
      <c r="A267" s="45"/>
      <c r="B267" s="40" t="str">
        <f t="shared" si="41"/>
        <v/>
      </c>
      <c r="C267" s="45"/>
      <c r="D267" s="40" t="str">
        <f t="shared" si="42"/>
        <v/>
      </c>
      <c r="E267" s="77"/>
      <c r="F267" s="40" t="str">
        <f t="shared" si="43"/>
        <v/>
      </c>
      <c r="G267" s="40" t="str">
        <f t="shared" si="44"/>
        <v/>
      </c>
      <c r="H267" s="76"/>
      <c r="I267" s="76"/>
      <c r="J267" s="76"/>
      <c r="K267" s="86"/>
      <c r="L267" s="85"/>
      <c r="M267" s="85"/>
      <c r="N267" s="86"/>
      <c r="O267" s="200"/>
      <c r="P267" s="44"/>
      <c r="Q267" t="str">
        <f>IF(C267="","",'OPĆI DIO'!$C$1)</f>
        <v/>
      </c>
      <c r="R267" t="str">
        <f t="shared" si="45"/>
        <v/>
      </c>
      <c r="S267" t="str">
        <f t="shared" si="46"/>
        <v/>
      </c>
      <c r="T267" t="str">
        <f t="shared" si="47"/>
        <v/>
      </c>
      <c r="U267" t="str">
        <f t="shared" si="48"/>
        <v/>
      </c>
      <c r="AE267" t="s">
        <v>1091</v>
      </c>
      <c r="AF267" t="s">
        <v>1092</v>
      </c>
      <c r="AG267" t="str">
        <f t="shared" si="49"/>
        <v>A679077</v>
      </c>
      <c r="AH267" t="s">
        <v>3929</v>
      </c>
    </row>
    <row r="268" spans="1:34">
      <c r="A268" s="45"/>
      <c r="B268" s="40" t="str">
        <f t="shared" si="41"/>
        <v/>
      </c>
      <c r="C268" s="45"/>
      <c r="D268" s="40" t="str">
        <f t="shared" si="42"/>
        <v/>
      </c>
      <c r="E268" s="77"/>
      <c r="F268" s="40" t="str">
        <f t="shared" si="43"/>
        <v/>
      </c>
      <c r="G268" s="40" t="str">
        <f t="shared" si="44"/>
        <v/>
      </c>
      <c r="H268" s="76"/>
      <c r="I268" s="76"/>
      <c r="J268" s="76"/>
      <c r="K268" s="86"/>
      <c r="L268" s="85"/>
      <c r="M268" s="85"/>
      <c r="N268" s="86"/>
      <c r="O268" s="200"/>
      <c r="P268" s="44"/>
      <c r="Q268" t="str">
        <f>IF(C268="","",'OPĆI DIO'!$C$1)</f>
        <v/>
      </c>
      <c r="R268" t="str">
        <f t="shared" si="45"/>
        <v/>
      </c>
      <c r="S268" t="str">
        <f t="shared" si="46"/>
        <v/>
      </c>
      <c r="T268" t="str">
        <f t="shared" si="47"/>
        <v/>
      </c>
      <c r="U268" t="str">
        <f t="shared" si="48"/>
        <v/>
      </c>
      <c r="AE268" t="s">
        <v>1093</v>
      </c>
      <c r="AF268" t="s">
        <v>1094</v>
      </c>
      <c r="AG268" t="str">
        <f t="shared" si="49"/>
        <v>A679077</v>
      </c>
      <c r="AH268" t="s">
        <v>3929</v>
      </c>
    </row>
    <row r="269" spans="1:34">
      <c r="A269" s="45"/>
      <c r="B269" s="40" t="str">
        <f t="shared" si="41"/>
        <v/>
      </c>
      <c r="C269" s="45"/>
      <c r="D269" s="40" t="str">
        <f t="shared" si="42"/>
        <v/>
      </c>
      <c r="E269" s="77"/>
      <c r="F269" s="40" t="str">
        <f t="shared" si="43"/>
        <v/>
      </c>
      <c r="G269" s="40" t="str">
        <f t="shared" si="44"/>
        <v/>
      </c>
      <c r="H269" s="76"/>
      <c r="I269" s="76"/>
      <c r="J269" s="76"/>
      <c r="K269" s="86"/>
      <c r="L269" s="85"/>
      <c r="M269" s="85"/>
      <c r="N269" s="86"/>
      <c r="O269" s="200"/>
      <c r="P269" s="44"/>
      <c r="Q269" t="str">
        <f>IF(C269="","",'OPĆI DIO'!$C$1)</f>
        <v/>
      </c>
      <c r="R269" t="str">
        <f t="shared" si="45"/>
        <v/>
      </c>
      <c r="S269" t="str">
        <f t="shared" si="46"/>
        <v/>
      </c>
      <c r="T269" t="str">
        <f t="shared" si="47"/>
        <v/>
      </c>
      <c r="U269" t="str">
        <f t="shared" si="48"/>
        <v/>
      </c>
      <c r="AE269" t="s">
        <v>1095</v>
      </c>
      <c r="AF269" t="s">
        <v>1096</v>
      </c>
      <c r="AG269" t="str">
        <f t="shared" si="49"/>
        <v>A679077</v>
      </c>
      <c r="AH269" t="s">
        <v>3929</v>
      </c>
    </row>
    <row r="270" spans="1:34">
      <c r="A270" s="45"/>
      <c r="B270" s="40" t="str">
        <f t="shared" si="41"/>
        <v/>
      </c>
      <c r="C270" s="45"/>
      <c r="D270" s="40" t="str">
        <f t="shared" si="42"/>
        <v/>
      </c>
      <c r="E270" s="77"/>
      <c r="F270" s="40" t="str">
        <f t="shared" si="43"/>
        <v/>
      </c>
      <c r="G270" s="40" t="str">
        <f t="shared" si="44"/>
        <v/>
      </c>
      <c r="H270" s="76"/>
      <c r="I270" s="76"/>
      <c r="J270" s="76"/>
      <c r="K270" s="86"/>
      <c r="L270" s="85"/>
      <c r="M270" s="85"/>
      <c r="N270" s="86"/>
      <c r="O270" s="200"/>
      <c r="P270" s="44"/>
      <c r="Q270" t="str">
        <f>IF(C270="","",'OPĆI DIO'!$C$1)</f>
        <v/>
      </c>
      <c r="R270" t="str">
        <f t="shared" si="45"/>
        <v/>
      </c>
      <c r="S270" t="str">
        <f t="shared" si="46"/>
        <v/>
      </c>
      <c r="T270" t="str">
        <f t="shared" si="47"/>
        <v/>
      </c>
      <c r="U270" t="str">
        <f t="shared" si="48"/>
        <v/>
      </c>
      <c r="AE270" t="s">
        <v>1097</v>
      </c>
      <c r="AF270" t="s">
        <v>1098</v>
      </c>
      <c r="AG270" t="str">
        <f t="shared" si="49"/>
        <v>A679077</v>
      </c>
      <c r="AH270" t="s">
        <v>3929</v>
      </c>
    </row>
    <row r="271" spans="1:34">
      <c r="A271" s="45"/>
      <c r="B271" s="40" t="str">
        <f t="shared" si="41"/>
        <v/>
      </c>
      <c r="C271" s="45"/>
      <c r="D271" s="40" t="str">
        <f t="shared" si="42"/>
        <v/>
      </c>
      <c r="E271" s="77"/>
      <c r="F271" s="40" t="str">
        <f t="shared" si="43"/>
        <v/>
      </c>
      <c r="G271" s="40" t="str">
        <f t="shared" si="44"/>
        <v/>
      </c>
      <c r="H271" s="76"/>
      <c r="I271" s="76"/>
      <c r="J271" s="76"/>
      <c r="K271" s="86"/>
      <c r="L271" s="85"/>
      <c r="M271" s="85"/>
      <c r="N271" s="86"/>
      <c r="O271" s="200"/>
      <c r="P271" s="44"/>
      <c r="Q271" t="str">
        <f>IF(C271="","",'OPĆI DIO'!$C$1)</f>
        <v/>
      </c>
      <c r="R271" t="str">
        <f t="shared" si="45"/>
        <v/>
      </c>
      <c r="S271" t="str">
        <f t="shared" si="46"/>
        <v/>
      </c>
      <c r="T271" t="str">
        <f t="shared" si="47"/>
        <v/>
      </c>
      <c r="U271" t="str">
        <f t="shared" si="48"/>
        <v/>
      </c>
      <c r="AE271" t="s">
        <v>1099</v>
      </c>
      <c r="AF271" t="s">
        <v>1100</v>
      </c>
      <c r="AG271" t="str">
        <f t="shared" si="49"/>
        <v>A679077</v>
      </c>
      <c r="AH271" t="s">
        <v>3929</v>
      </c>
    </row>
    <row r="272" spans="1:34">
      <c r="A272" s="45"/>
      <c r="B272" s="40" t="str">
        <f t="shared" si="41"/>
        <v/>
      </c>
      <c r="C272" s="45"/>
      <c r="D272" s="40" t="str">
        <f t="shared" si="42"/>
        <v/>
      </c>
      <c r="E272" s="77"/>
      <c r="F272" s="40" t="str">
        <f t="shared" si="43"/>
        <v/>
      </c>
      <c r="G272" s="40" t="str">
        <f t="shared" si="44"/>
        <v/>
      </c>
      <c r="H272" s="76"/>
      <c r="I272" s="76"/>
      <c r="J272" s="76"/>
      <c r="K272" s="86"/>
      <c r="L272" s="85"/>
      <c r="M272" s="85"/>
      <c r="N272" s="86"/>
      <c r="O272" s="200"/>
      <c r="P272" s="44"/>
      <c r="Q272" t="str">
        <f>IF(C272="","",'OPĆI DIO'!$C$1)</f>
        <v/>
      </c>
      <c r="R272" t="str">
        <f t="shared" si="45"/>
        <v/>
      </c>
      <c r="S272" t="str">
        <f t="shared" si="46"/>
        <v/>
      </c>
      <c r="T272" t="str">
        <f t="shared" si="47"/>
        <v/>
      </c>
      <c r="U272" t="str">
        <f t="shared" si="48"/>
        <v/>
      </c>
      <c r="AE272" t="s">
        <v>1695</v>
      </c>
      <c r="AF272" t="s">
        <v>1696</v>
      </c>
      <c r="AG272" t="str">
        <f t="shared" si="49"/>
        <v>A679077</v>
      </c>
      <c r="AH272" t="s">
        <v>3929</v>
      </c>
    </row>
    <row r="273" spans="1:34">
      <c r="A273" s="45"/>
      <c r="B273" s="40" t="str">
        <f t="shared" si="41"/>
        <v/>
      </c>
      <c r="C273" s="45"/>
      <c r="D273" s="40" t="str">
        <f t="shared" si="42"/>
        <v/>
      </c>
      <c r="E273" s="77"/>
      <c r="F273" s="40" t="str">
        <f t="shared" si="43"/>
        <v/>
      </c>
      <c r="G273" s="40" t="str">
        <f t="shared" si="44"/>
        <v/>
      </c>
      <c r="H273" s="76"/>
      <c r="I273" s="76"/>
      <c r="J273" s="76"/>
      <c r="K273" s="86"/>
      <c r="L273" s="85"/>
      <c r="M273" s="85"/>
      <c r="N273" s="86"/>
      <c r="O273" s="200"/>
      <c r="P273" s="44"/>
      <c r="Q273" t="str">
        <f>IF(C273="","",'OPĆI DIO'!$C$1)</f>
        <v/>
      </c>
      <c r="R273" t="str">
        <f t="shared" si="45"/>
        <v/>
      </c>
      <c r="S273" t="str">
        <f t="shared" si="46"/>
        <v/>
      </c>
      <c r="T273" t="str">
        <f t="shared" si="47"/>
        <v/>
      </c>
      <c r="U273" t="str">
        <f t="shared" si="48"/>
        <v/>
      </c>
      <c r="AE273" t="s">
        <v>1697</v>
      </c>
      <c r="AF273" t="s">
        <v>1698</v>
      </c>
      <c r="AG273" t="str">
        <f t="shared" si="49"/>
        <v>A679077</v>
      </c>
      <c r="AH273" t="s">
        <v>3929</v>
      </c>
    </row>
    <row r="274" spans="1:34">
      <c r="A274" s="45"/>
      <c r="B274" s="40" t="str">
        <f t="shared" si="41"/>
        <v/>
      </c>
      <c r="C274" s="45"/>
      <c r="D274" s="40" t="str">
        <f t="shared" si="42"/>
        <v/>
      </c>
      <c r="E274" s="77"/>
      <c r="F274" s="40" t="str">
        <f t="shared" si="43"/>
        <v/>
      </c>
      <c r="G274" s="40" t="str">
        <f t="shared" si="44"/>
        <v/>
      </c>
      <c r="H274" s="76"/>
      <c r="I274" s="76"/>
      <c r="J274" s="76"/>
      <c r="K274" s="86"/>
      <c r="L274" s="85"/>
      <c r="M274" s="85"/>
      <c r="N274" s="86"/>
      <c r="O274" s="200"/>
      <c r="P274" s="44"/>
      <c r="Q274" t="str">
        <f>IF(C274="","",'OPĆI DIO'!$C$1)</f>
        <v/>
      </c>
      <c r="R274" t="str">
        <f t="shared" si="45"/>
        <v/>
      </c>
      <c r="S274" t="str">
        <f t="shared" si="46"/>
        <v/>
      </c>
      <c r="T274" t="str">
        <f t="shared" si="47"/>
        <v/>
      </c>
      <c r="U274" t="str">
        <f t="shared" si="48"/>
        <v/>
      </c>
      <c r="AE274" t="s">
        <v>1699</v>
      </c>
      <c r="AF274" t="s">
        <v>1700</v>
      </c>
      <c r="AG274" t="str">
        <f t="shared" si="49"/>
        <v>A679077</v>
      </c>
      <c r="AH274" t="s">
        <v>3929</v>
      </c>
    </row>
    <row r="275" spans="1:34">
      <c r="A275" s="45"/>
      <c r="B275" s="40" t="str">
        <f t="shared" si="41"/>
        <v/>
      </c>
      <c r="C275" s="45"/>
      <c r="D275" s="40" t="str">
        <f t="shared" si="42"/>
        <v/>
      </c>
      <c r="E275" s="77"/>
      <c r="F275" s="40" t="str">
        <f t="shared" si="43"/>
        <v/>
      </c>
      <c r="G275" s="40" t="str">
        <f t="shared" si="44"/>
        <v/>
      </c>
      <c r="H275" s="76"/>
      <c r="I275" s="76"/>
      <c r="J275" s="76"/>
      <c r="K275" s="86"/>
      <c r="L275" s="85"/>
      <c r="M275" s="85"/>
      <c r="N275" s="86"/>
      <c r="O275" s="200"/>
      <c r="P275" s="44"/>
      <c r="Q275" t="str">
        <f>IF(C275="","",'OPĆI DIO'!$C$1)</f>
        <v/>
      </c>
      <c r="R275" t="str">
        <f t="shared" si="45"/>
        <v/>
      </c>
      <c r="S275" t="str">
        <f t="shared" si="46"/>
        <v/>
      </c>
      <c r="T275" t="str">
        <f t="shared" si="47"/>
        <v/>
      </c>
      <c r="U275" t="str">
        <f t="shared" si="48"/>
        <v/>
      </c>
      <c r="AE275" t="s">
        <v>1701</v>
      </c>
      <c r="AF275" t="s">
        <v>1702</v>
      </c>
      <c r="AG275" t="str">
        <f t="shared" si="49"/>
        <v>A679077</v>
      </c>
      <c r="AH275" t="s">
        <v>3929</v>
      </c>
    </row>
    <row r="276" spans="1:34">
      <c r="A276" s="45"/>
      <c r="B276" s="40" t="str">
        <f t="shared" si="41"/>
        <v/>
      </c>
      <c r="C276" s="45"/>
      <c r="D276" s="40" t="str">
        <f t="shared" si="42"/>
        <v/>
      </c>
      <c r="E276" s="77"/>
      <c r="F276" s="40" t="str">
        <f t="shared" si="43"/>
        <v/>
      </c>
      <c r="G276" s="40" t="str">
        <f t="shared" si="44"/>
        <v/>
      </c>
      <c r="H276" s="76"/>
      <c r="I276" s="76"/>
      <c r="J276" s="76"/>
      <c r="K276" s="86"/>
      <c r="L276" s="85"/>
      <c r="M276" s="85"/>
      <c r="N276" s="86"/>
      <c r="O276" s="200"/>
      <c r="P276" s="44"/>
      <c r="Q276" t="str">
        <f>IF(C276="","",'OPĆI DIO'!$C$1)</f>
        <v/>
      </c>
      <c r="R276" t="str">
        <f t="shared" si="45"/>
        <v/>
      </c>
      <c r="S276" t="str">
        <f t="shared" si="46"/>
        <v/>
      </c>
      <c r="T276" t="str">
        <f t="shared" si="47"/>
        <v/>
      </c>
      <c r="U276" t="str">
        <f t="shared" si="48"/>
        <v/>
      </c>
      <c r="AE276" t="s">
        <v>1703</v>
      </c>
      <c r="AF276" t="s">
        <v>1704</v>
      </c>
      <c r="AG276" t="str">
        <f t="shared" si="49"/>
        <v>A679077</v>
      </c>
      <c r="AH276" t="s">
        <v>3929</v>
      </c>
    </row>
    <row r="277" spans="1:34">
      <c r="A277" s="45"/>
      <c r="B277" s="40" t="str">
        <f t="shared" si="41"/>
        <v/>
      </c>
      <c r="C277" s="45"/>
      <c r="D277" s="40" t="str">
        <f t="shared" si="42"/>
        <v/>
      </c>
      <c r="E277" s="77"/>
      <c r="F277" s="40" t="str">
        <f t="shared" si="43"/>
        <v/>
      </c>
      <c r="G277" s="40" t="str">
        <f t="shared" si="44"/>
        <v/>
      </c>
      <c r="H277" s="76"/>
      <c r="I277" s="76"/>
      <c r="J277" s="76"/>
      <c r="K277" s="86"/>
      <c r="L277" s="85"/>
      <c r="M277" s="85"/>
      <c r="N277" s="86"/>
      <c r="O277" s="200"/>
      <c r="P277" s="44"/>
      <c r="Q277" t="str">
        <f>IF(C277="","",'OPĆI DIO'!$C$1)</f>
        <v/>
      </c>
      <c r="R277" t="str">
        <f t="shared" si="45"/>
        <v/>
      </c>
      <c r="S277" t="str">
        <f t="shared" si="46"/>
        <v/>
      </c>
      <c r="T277" t="str">
        <f t="shared" si="47"/>
        <v/>
      </c>
      <c r="U277" t="str">
        <f t="shared" si="48"/>
        <v/>
      </c>
      <c r="AE277" t="s">
        <v>1705</v>
      </c>
      <c r="AF277" t="s">
        <v>1706</v>
      </c>
      <c r="AG277" t="str">
        <f t="shared" si="49"/>
        <v>A679077</v>
      </c>
      <c r="AH277" t="s">
        <v>3929</v>
      </c>
    </row>
    <row r="278" spans="1:34">
      <c r="A278" s="45"/>
      <c r="B278" s="40" t="str">
        <f t="shared" si="41"/>
        <v/>
      </c>
      <c r="C278" s="45"/>
      <c r="D278" s="40" t="str">
        <f t="shared" si="42"/>
        <v/>
      </c>
      <c r="E278" s="77"/>
      <c r="F278" s="40" t="str">
        <f t="shared" si="43"/>
        <v/>
      </c>
      <c r="G278" s="40" t="str">
        <f t="shared" si="44"/>
        <v/>
      </c>
      <c r="H278" s="76"/>
      <c r="I278" s="76"/>
      <c r="J278" s="76"/>
      <c r="K278" s="86"/>
      <c r="L278" s="85"/>
      <c r="M278" s="85"/>
      <c r="N278" s="86"/>
      <c r="O278" s="200"/>
      <c r="P278" s="44"/>
      <c r="Q278" t="str">
        <f>IF(C278="","",'OPĆI DIO'!$C$1)</f>
        <v/>
      </c>
      <c r="R278" t="str">
        <f t="shared" si="45"/>
        <v/>
      </c>
      <c r="S278" t="str">
        <f t="shared" si="46"/>
        <v/>
      </c>
      <c r="T278" t="str">
        <f t="shared" si="47"/>
        <v/>
      </c>
      <c r="U278" t="str">
        <f t="shared" si="48"/>
        <v/>
      </c>
      <c r="AE278" t="s">
        <v>1707</v>
      </c>
      <c r="AF278" t="s">
        <v>1708</v>
      </c>
      <c r="AG278" t="str">
        <f t="shared" si="49"/>
        <v>A679077</v>
      </c>
      <c r="AH278" t="s">
        <v>3929</v>
      </c>
    </row>
    <row r="279" spans="1:34">
      <c r="A279" s="45"/>
      <c r="B279" s="40" t="str">
        <f t="shared" si="41"/>
        <v/>
      </c>
      <c r="C279" s="45"/>
      <c r="D279" s="40" t="str">
        <f t="shared" si="42"/>
        <v/>
      </c>
      <c r="E279" s="77"/>
      <c r="F279" s="40" t="str">
        <f t="shared" si="43"/>
        <v/>
      </c>
      <c r="G279" s="40" t="str">
        <f t="shared" si="44"/>
        <v/>
      </c>
      <c r="H279" s="76"/>
      <c r="I279" s="76"/>
      <c r="J279" s="76"/>
      <c r="K279" s="86"/>
      <c r="L279" s="85"/>
      <c r="M279" s="85"/>
      <c r="N279" s="86"/>
      <c r="O279" s="200"/>
      <c r="P279" s="44"/>
      <c r="Q279" t="str">
        <f>IF(C279="","",'OPĆI DIO'!$C$1)</f>
        <v/>
      </c>
      <c r="R279" t="str">
        <f t="shared" si="45"/>
        <v/>
      </c>
      <c r="S279" t="str">
        <f t="shared" si="46"/>
        <v/>
      </c>
      <c r="T279" t="str">
        <f t="shared" si="47"/>
        <v/>
      </c>
      <c r="U279" t="str">
        <f t="shared" si="48"/>
        <v/>
      </c>
      <c r="AE279" t="s">
        <v>1709</v>
      </c>
      <c r="AF279" t="s">
        <v>1710</v>
      </c>
      <c r="AG279" t="str">
        <f t="shared" si="49"/>
        <v>A679077</v>
      </c>
      <c r="AH279" t="s">
        <v>3929</v>
      </c>
    </row>
    <row r="280" spans="1:34">
      <c r="A280" s="45"/>
      <c r="B280" s="40" t="str">
        <f t="shared" si="41"/>
        <v/>
      </c>
      <c r="C280" s="45"/>
      <c r="D280" s="40" t="str">
        <f t="shared" si="42"/>
        <v/>
      </c>
      <c r="E280" s="77"/>
      <c r="F280" s="40" t="str">
        <f t="shared" si="43"/>
        <v/>
      </c>
      <c r="G280" s="40" t="str">
        <f t="shared" si="44"/>
        <v/>
      </c>
      <c r="H280" s="76"/>
      <c r="I280" s="76"/>
      <c r="J280" s="76"/>
      <c r="K280" s="86"/>
      <c r="L280" s="85"/>
      <c r="M280" s="85"/>
      <c r="N280" s="86"/>
      <c r="O280" s="200"/>
      <c r="P280" s="44"/>
      <c r="Q280" t="str">
        <f>IF(C280="","",'OPĆI DIO'!$C$1)</f>
        <v/>
      </c>
      <c r="R280" t="str">
        <f t="shared" si="45"/>
        <v/>
      </c>
      <c r="S280" t="str">
        <f t="shared" si="46"/>
        <v/>
      </c>
      <c r="T280" t="str">
        <f t="shared" si="47"/>
        <v/>
      </c>
      <c r="U280" t="str">
        <f t="shared" si="48"/>
        <v/>
      </c>
      <c r="AE280" t="s">
        <v>1711</v>
      </c>
      <c r="AF280" t="s">
        <v>1712</v>
      </c>
      <c r="AG280" t="str">
        <f t="shared" si="49"/>
        <v>A679077</v>
      </c>
      <c r="AH280" t="s">
        <v>3929</v>
      </c>
    </row>
    <row r="281" spans="1:34">
      <c r="A281" s="45"/>
      <c r="B281" s="40" t="str">
        <f t="shared" si="41"/>
        <v/>
      </c>
      <c r="C281" s="45"/>
      <c r="D281" s="40" t="str">
        <f t="shared" si="42"/>
        <v/>
      </c>
      <c r="E281" s="77"/>
      <c r="F281" s="40" t="str">
        <f t="shared" si="43"/>
        <v/>
      </c>
      <c r="G281" s="40" t="str">
        <f t="shared" si="44"/>
        <v/>
      </c>
      <c r="H281" s="76"/>
      <c r="I281" s="76"/>
      <c r="J281" s="76"/>
      <c r="K281" s="86"/>
      <c r="L281" s="85"/>
      <c r="M281" s="85"/>
      <c r="N281" s="86"/>
      <c r="O281" s="200"/>
      <c r="P281" s="44"/>
      <c r="Q281" t="str">
        <f>IF(C281="","",'OPĆI DIO'!$C$1)</f>
        <v/>
      </c>
      <c r="R281" t="str">
        <f t="shared" si="45"/>
        <v/>
      </c>
      <c r="S281" t="str">
        <f t="shared" si="46"/>
        <v/>
      </c>
      <c r="T281" t="str">
        <f t="shared" si="47"/>
        <v/>
      </c>
      <c r="U281" t="str">
        <f t="shared" si="48"/>
        <v/>
      </c>
      <c r="AE281" t="s">
        <v>1713</v>
      </c>
      <c r="AF281" t="s">
        <v>1714</v>
      </c>
      <c r="AG281" t="str">
        <f t="shared" si="49"/>
        <v>A679077</v>
      </c>
      <c r="AH281" t="s">
        <v>3929</v>
      </c>
    </row>
    <row r="282" spans="1:34">
      <c r="A282" s="45"/>
      <c r="B282" s="40" t="str">
        <f t="shared" si="41"/>
        <v/>
      </c>
      <c r="C282" s="45"/>
      <c r="D282" s="40" t="str">
        <f t="shared" si="42"/>
        <v/>
      </c>
      <c r="E282" s="77"/>
      <c r="F282" s="40" t="str">
        <f t="shared" si="43"/>
        <v/>
      </c>
      <c r="G282" s="40" t="str">
        <f t="shared" si="44"/>
        <v/>
      </c>
      <c r="H282" s="76"/>
      <c r="I282" s="76"/>
      <c r="J282" s="76"/>
      <c r="K282" s="86"/>
      <c r="L282" s="85"/>
      <c r="M282" s="85"/>
      <c r="N282" s="86"/>
      <c r="O282" s="200"/>
      <c r="P282" s="44"/>
      <c r="Q282" t="str">
        <f>IF(C282="","",'OPĆI DIO'!$C$1)</f>
        <v/>
      </c>
      <c r="R282" t="str">
        <f t="shared" si="45"/>
        <v/>
      </c>
      <c r="S282" t="str">
        <f t="shared" si="46"/>
        <v/>
      </c>
      <c r="T282" t="str">
        <f t="shared" si="47"/>
        <v/>
      </c>
      <c r="U282" t="str">
        <f t="shared" si="48"/>
        <v/>
      </c>
      <c r="AE282" t="s">
        <v>1715</v>
      </c>
      <c r="AF282" t="s">
        <v>1716</v>
      </c>
      <c r="AG282" t="str">
        <f t="shared" si="49"/>
        <v>A679077</v>
      </c>
      <c r="AH282" t="s">
        <v>3929</v>
      </c>
    </row>
    <row r="283" spans="1:34">
      <c r="A283" s="45"/>
      <c r="B283" s="40" t="str">
        <f t="shared" si="41"/>
        <v/>
      </c>
      <c r="C283" s="45"/>
      <c r="D283" s="40" t="str">
        <f t="shared" si="42"/>
        <v/>
      </c>
      <c r="E283" s="77"/>
      <c r="F283" s="40" t="str">
        <f t="shared" si="43"/>
        <v/>
      </c>
      <c r="G283" s="40" t="str">
        <f t="shared" si="44"/>
        <v/>
      </c>
      <c r="H283" s="76"/>
      <c r="I283" s="76"/>
      <c r="J283" s="76"/>
      <c r="K283" s="86"/>
      <c r="L283" s="85"/>
      <c r="M283" s="85"/>
      <c r="N283" s="86"/>
      <c r="O283" s="200"/>
      <c r="P283" s="44"/>
      <c r="Q283" t="str">
        <f>IF(C283="","",'OPĆI DIO'!$C$1)</f>
        <v/>
      </c>
      <c r="R283" t="str">
        <f t="shared" si="45"/>
        <v/>
      </c>
      <c r="S283" t="str">
        <f t="shared" si="46"/>
        <v/>
      </c>
      <c r="T283" t="str">
        <f t="shared" si="47"/>
        <v/>
      </c>
      <c r="U283" t="str">
        <f t="shared" si="48"/>
        <v/>
      </c>
      <c r="AE283" t="s">
        <v>1717</v>
      </c>
      <c r="AF283" t="s">
        <v>1718</v>
      </c>
      <c r="AG283" t="str">
        <f t="shared" si="49"/>
        <v>A679077</v>
      </c>
      <c r="AH283" t="s">
        <v>3929</v>
      </c>
    </row>
    <row r="284" spans="1:34">
      <c r="A284" s="45"/>
      <c r="B284" s="40" t="str">
        <f t="shared" si="41"/>
        <v/>
      </c>
      <c r="C284" s="45"/>
      <c r="D284" s="40" t="str">
        <f t="shared" si="42"/>
        <v/>
      </c>
      <c r="E284" s="77"/>
      <c r="F284" s="40" t="str">
        <f t="shared" si="43"/>
        <v/>
      </c>
      <c r="G284" s="40" t="str">
        <f t="shared" si="44"/>
        <v/>
      </c>
      <c r="H284" s="76"/>
      <c r="I284" s="76"/>
      <c r="J284" s="76"/>
      <c r="K284" s="86"/>
      <c r="L284" s="85"/>
      <c r="M284" s="85"/>
      <c r="N284" s="86"/>
      <c r="O284" s="200"/>
      <c r="P284" s="44"/>
      <c r="Q284" t="str">
        <f>IF(C284="","",'OPĆI DIO'!$C$1)</f>
        <v/>
      </c>
      <c r="R284" t="str">
        <f t="shared" si="45"/>
        <v/>
      </c>
      <c r="S284" t="str">
        <f t="shared" si="46"/>
        <v/>
      </c>
      <c r="T284" t="str">
        <f t="shared" si="47"/>
        <v/>
      </c>
      <c r="U284" t="str">
        <f t="shared" si="48"/>
        <v/>
      </c>
      <c r="AE284" t="s">
        <v>1719</v>
      </c>
      <c r="AF284" t="s">
        <v>1720</v>
      </c>
      <c r="AG284" t="str">
        <f t="shared" si="49"/>
        <v>A679077</v>
      </c>
      <c r="AH284" t="s">
        <v>3929</v>
      </c>
    </row>
    <row r="285" spans="1:34">
      <c r="A285" s="45"/>
      <c r="B285" s="40" t="str">
        <f t="shared" si="41"/>
        <v/>
      </c>
      <c r="C285" s="45"/>
      <c r="D285" s="40" t="str">
        <f t="shared" si="42"/>
        <v/>
      </c>
      <c r="E285" s="77"/>
      <c r="F285" s="40" t="str">
        <f t="shared" si="43"/>
        <v/>
      </c>
      <c r="G285" s="40" t="str">
        <f t="shared" si="44"/>
        <v/>
      </c>
      <c r="H285" s="76"/>
      <c r="I285" s="76"/>
      <c r="J285" s="76"/>
      <c r="K285" s="86"/>
      <c r="L285" s="85"/>
      <c r="M285" s="85"/>
      <c r="N285" s="86"/>
      <c r="O285" s="200"/>
      <c r="P285" s="44"/>
      <c r="Q285" t="str">
        <f>IF(C285="","",'OPĆI DIO'!$C$1)</f>
        <v/>
      </c>
      <c r="R285" t="str">
        <f t="shared" si="45"/>
        <v/>
      </c>
      <c r="S285" t="str">
        <f t="shared" si="46"/>
        <v/>
      </c>
      <c r="T285" t="str">
        <f t="shared" si="47"/>
        <v/>
      </c>
      <c r="U285" t="str">
        <f t="shared" si="48"/>
        <v/>
      </c>
      <c r="AE285" t="s">
        <v>1721</v>
      </c>
      <c r="AF285" t="s">
        <v>1722</v>
      </c>
      <c r="AG285" t="str">
        <f t="shared" si="49"/>
        <v>A679077</v>
      </c>
      <c r="AH285" t="s">
        <v>3929</v>
      </c>
    </row>
    <row r="286" spans="1:34">
      <c r="A286" s="45"/>
      <c r="B286" s="40" t="str">
        <f t="shared" si="41"/>
        <v/>
      </c>
      <c r="C286" s="45"/>
      <c r="D286" s="40" t="str">
        <f t="shared" si="42"/>
        <v/>
      </c>
      <c r="E286" s="77"/>
      <c r="F286" s="40" t="str">
        <f t="shared" si="43"/>
        <v/>
      </c>
      <c r="G286" s="40" t="str">
        <f t="shared" si="44"/>
        <v/>
      </c>
      <c r="H286" s="76"/>
      <c r="I286" s="76"/>
      <c r="J286" s="76"/>
      <c r="K286" s="86"/>
      <c r="L286" s="85"/>
      <c r="M286" s="85"/>
      <c r="N286" s="86"/>
      <c r="O286" s="200"/>
      <c r="P286" s="44"/>
      <c r="Q286" t="str">
        <f>IF(C286="","",'OPĆI DIO'!$C$1)</f>
        <v/>
      </c>
      <c r="R286" t="str">
        <f t="shared" si="45"/>
        <v/>
      </c>
      <c r="S286" t="str">
        <f t="shared" si="46"/>
        <v/>
      </c>
      <c r="T286" t="str">
        <f t="shared" si="47"/>
        <v/>
      </c>
      <c r="U286" t="str">
        <f t="shared" si="48"/>
        <v/>
      </c>
      <c r="AE286" t="s">
        <v>1723</v>
      </c>
      <c r="AF286" t="s">
        <v>1724</v>
      </c>
      <c r="AG286" t="str">
        <f t="shared" si="49"/>
        <v>A679077</v>
      </c>
      <c r="AH286" t="s">
        <v>3929</v>
      </c>
    </row>
    <row r="287" spans="1:34">
      <c r="A287" s="45"/>
      <c r="B287" s="40" t="str">
        <f t="shared" si="41"/>
        <v/>
      </c>
      <c r="C287" s="45"/>
      <c r="D287" s="40" t="str">
        <f t="shared" si="42"/>
        <v/>
      </c>
      <c r="E287" s="77"/>
      <c r="F287" s="40" t="str">
        <f t="shared" si="43"/>
        <v/>
      </c>
      <c r="G287" s="40" t="str">
        <f t="shared" si="44"/>
        <v/>
      </c>
      <c r="H287" s="76"/>
      <c r="I287" s="76"/>
      <c r="J287" s="76"/>
      <c r="K287" s="86"/>
      <c r="L287" s="85"/>
      <c r="M287" s="85"/>
      <c r="N287" s="86"/>
      <c r="O287" s="200"/>
      <c r="P287" s="44"/>
      <c r="Q287" t="str">
        <f>IF(C287="","",'OPĆI DIO'!$C$1)</f>
        <v/>
      </c>
      <c r="R287" t="str">
        <f t="shared" si="45"/>
        <v/>
      </c>
      <c r="S287" t="str">
        <f t="shared" si="46"/>
        <v/>
      </c>
      <c r="T287" t="str">
        <f t="shared" si="47"/>
        <v/>
      </c>
      <c r="U287" t="str">
        <f t="shared" si="48"/>
        <v/>
      </c>
      <c r="AE287" t="s">
        <v>1725</v>
      </c>
      <c r="AF287" t="s">
        <v>1726</v>
      </c>
      <c r="AG287" t="str">
        <f t="shared" si="49"/>
        <v>A679077</v>
      </c>
      <c r="AH287" t="s">
        <v>3929</v>
      </c>
    </row>
    <row r="288" spans="1:34">
      <c r="A288" s="45"/>
      <c r="B288" s="40" t="str">
        <f t="shared" si="41"/>
        <v/>
      </c>
      <c r="C288" s="45"/>
      <c r="D288" s="40" t="str">
        <f t="shared" si="42"/>
        <v/>
      </c>
      <c r="E288" s="77"/>
      <c r="F288" s="40" t="str">
        <f t="shared" si="43"/>
        <v/>
      </c>
      <c r="G288" s="40" t="str">
        <f t="shared" si="44"/>
        <v/>
      </c>
      <c r="H288" s="76"/>
      <c r="I288" s="76"/>
      <c r="J288" s="76"/>
      <c r="K288" s="86"/>
      <c r="L288" s="85"/>
      <c r="M288" s="85"/>
      <c r="N288" s="86"/>
      <c r="O288" s="200"/>
      <c r="P288" s="44"/>
      <c r="Q288" t="str">
        <f>IF(C288="","",'OPĆI DIO'!$C$1)</f>
        <v/>
      </c>
      <c r="R288" t="str">
        <f t="shared" si="45"/>
        <v/>
      </c>
      <c r="S288" t="str">
        <f t="shared" si="46"/>
        <v/>
      </c>
      <c r="T288" t="str">
        <f t="shared" si="47"/>
        <v/>
      </c>
      <c r="U288" t="str">
        <f t="shared" si="48"/>
        <v/>
      </c>
      <c r="AE288" t="s">
        <v>1727</v>
      </c>
      <c r="AF288" t="s">
        <v>1728</v>
      </c>
      <c r="AG288" t="str">
        <f t="shared" si="49"/>
        <v>A679077</v>
      </c>
      <c r="AH288" t="s">
        <v>3929</v>
      </c>
    </row>
    <row r="289" spans="1:34">
      <c r="A289" s="45"/>
      <c r="B289" s="40" t="str">
        <f t="shared" si="41"/>
        <v/>
      </c>
      <c r="C289" s="45"/>
      <c r="D289" s="40" t="str">
        <f t="shared" si="42"/>
        <v/>
      </c>
      <c r="E289" s="77"/>
      <c r="F289" s="40" t="str">
        <f t="shared" si="43"/>
        <v/>
      </c>
      <c r="G289" s="40" t="str">
        <f t="shared" si="44"/>
        <v/>
      </c>
      <c r="H289" s="76"/>
      <c r="I289" s="76"/>
      <c r="J289" s="76"/>
      <c r="K289" s="86"/>
      <c r="L289" s="85"/>
      <c r="M289" s="85"/>
      <c r="N289" s="86"/>
      <c r="O289" s="200"/>
      <c r="P289" s="44"/>
      <c r="Q289" t="str">
        <f>IF(C289="","",'OPĆI DIO'!$C$1)</f>
        <v/>
      </c>
      <c r="R289" t="str">
        <f t="shared" si="45"/>
        <v/>
      </c>
      <c r="S289" t="str">
        <f t="shared" si="46"/>
        <v/>
      </c>
      <c r="T289" t="str">
        <f t="shared" si="47"/>
        <v/>
      </c>
      <c r="U289" t="str">
        <f t="shared" si="48"/>
        <v/>
      </c>
      <c r="AE289" t="s">
        <v>1729</v>
      </c>
      <c r="AF289" t="s">
        <v>1730</v>
      </c>
      <c r="AG289" t="str">
        <f t="shared" si="49"/>
        <v>A679077</v>
      </c>
      <c r="AH289" t="s">
        <v>3929</v>
      </c>
    </row>
    <row r="290" spans="1:34">
      <c r="A290" s="45"/>
      <c r="B290" s="40" t="str">
        <f t="shared" si="41"/>
        <v/>
      </c>
      <c r="C290" s="45"/>
      <c r="D290" s="40" t="str">
        <f t="shared" si="42"/>
        <v/>
      </c>
      <c r="E290" s="77"/>
      <c r="F290" s="40" t="str">
        <f t="shared" si="43"/>
        <v/>
      </c>
      <c r="G290" s="40" t="str">
        <f t="shared" si="44"/>
        <v/>
      </c>
      <c r="H290" s="76"/>
      <c r="I290" s="76"/>
      <c r="J290" s="76"/>
      <c r="K290" s="86"/>
      <c r="L290" s="85"/>
      <c r="M290" s="85"/>
      <c r="N290" s="86"/>
      <c r="O290" s="200"/>
      <c r="P290" s="44"/>
      <c r="Q290" t="str">
        <f>IF(C290="","",'OPĆI DIO'!$C$1)</f>
        <v/>
      </c>
      <c r="R290" t="str">
        <f t="shared" si="45"/>
        <v/>
      </c>
      <c r="S290" t="str">
        <f t="shared" si="46"/>
        <v/>
      </c>
      <c r="T290" t="str">
        <f t="shared" si="47"/>
        <v/>
      </c>
      <c r="U290" t="str">
        <f t="shared" si="48"/>
        <v/>
      </c>
      <c r="AE290" t="s">
        <v>1731</v>
      </c>
      <c r="AF290" t="s">
        <v>1732</v>
      </c>
      <c r="AG290" t="str">
        <f t="shared" si="49"/>
        <v>A679077</v>
      </c>
      <c r="AH290" t="s">
        <v>3929</v>
      </c>
    </row>
    <row r="291" spans="1:34">
      <c r="A291" s="45"/>
      <c r="B291" s="40" t="str">
        <f t="shared" si="41"/>
        <v/>
      </c>
      <c r="C291" s="45"/>
      <c r="D291" s="40" t="str">
        <f t="shared" si="42"/>
        <v/>
      </c>
      <c r="E291" s="77"/>
      <c r="F291" s="40" t="str">
        <f t="shared" si="43"/>
        <v/>
      </c>
      <c r="G291" s="40" t="str">
        <f t="shared" si="44"/>
        <v/>
      </c>
      <c r="H291" s="76"/>
      <c r="I291" s="76"/>
      <c r="J291" s="76"/>
      <c r="K291" s="86"/>
      <c r="L291" s="85"/>
      <c r="M291" s="85"/>
      <c r="N291" s="86"/>
      <c r="O291" s="200"/>
      <c r="P291" s="44"/>
      <c r="Q291" t="str">
        <f>IF(C291="","",'OPĆI DIO'!$C$1)</f>
        <v/>
      </c>
      <c r="R291" t="str">
        <f t="shared" si="45"/>
        <v/>
      </c>
      <c r="S291" t="str">
        <f t="shared" si="46"/>
        <v/>
      </c>
      <c r="T291" t="str">
        <f t="shared" si="47"/>
        <v/>
      </c>
      <c r="U291" t="str">
        <f t="shared" si="48"/>
        <v/>
      </c>
      <c r="AE291" t="s">
        <v>1733</v>
      </c>
      <c r="AF291" t="s">
        <v>1734</v>
      </c>
      <c r="AG291" t="str">
        <f t="shared" si="49"/>
        <v>A679077</v>
      </c>
      <c r="AH291" t="s">
        <v>3929</v>
      </c>
    </row>
    <row r="292" spans="1:34">
      <c r="A292" s="45"/>
      <c r="B292" s="40" t="str">
        <f t="shared" si="41"/>
        <v/>
      </c>
      <c r="C292" s="45"/>
      <c r="D292" s="40" t="str">
        <f t="shared" si="42"/>
        <v/>
      </c>
      <c r="E292" s="77"/>
      <c r="F292" s="40" t="str">
        <f t="shared" si="43"/>
        <v/>
      </c>
      <c r="G292" s="40" t="str">
        <f t="shared" si="44"/>
        <v/>
      </c>
      <c r="H292" s="76"/>
      <c r="I292" s="76"/>
      <c r="J292" s="76"/>
      <c r="K292" s="86"/>
      <c r="L292" s="85"/>
      <c r="M292" s="85"/>
      <c r="N292" s="86"/>
      <c r="O292" s="200"/>
      <c r="P292" s="44"/>
      <c r="Q292" t="str">
        <f>IF(C292="","",'OPĆI DIO'!$C$1)</f>
        <v/>
      </c>
      <c r="R292" t="str">
        <f t="shared" si="45"/>
        <v/>
      </c>
      <c r="S292" t="str">
        <f t="shared" si="46"/>
        <v/>
      </c>
      <c r="T292" t="str">
        <f t="shared" si="47"/>
        <v/>
      </c>
      <c r="U292" t="str">
        <f t="shared" si="48"/>
        <v/>
      </c>
      <c r="AE292" t="s">
        <v>1735</v>
      </c>
      <c r="AF292" t="s">
        <v>1736</v>
      </c>
      <c r="AG292" t="str">
        <f t="shared" si="49"/>
        <v>A679077</v>
      </c>
      <c r="AH292" t="s">
        <v>3929</v>
      </c>
    </row>
    <row r="293" spans="1:34">
      <c r="A293" s="45"/>
      <c r="B293" s="40" t="str">
        <f t="shared" si="41"/>
        <v/>
      </c>
      <c r="C293" s="45"/>
      <c r="D293" s="40" t="str">
        <f t="shared" si="42"/>
        <v/>
      </c>
      <c r="E293" s="77"/>
      <c r="F293" s="40" t="str">
        <f t="shared" si="43"/>
        <v/>
      </c>
      <c r="G293" s="40" t="str">
        <f t="shared" si="44"/>
        <v/>
      </c>
      <c r="H293" s="76"/>
      <c r="I293" s="76"/>
      <c r="J293" s="76"/>
      <c r="K293" s="86"/>
      <c r="L293" s="85"/>
      <c r="M293" s="85"/>
      <c r="N293" s="86"/>
      <c r="O293" s="200"/>
      <c r="P293" s="44"/>
      <c r="Q293" t="str">
        <f>IF(C293="","",'OPĆI DIO'!$C$1)</f>
        <v/>
      </c>
      <c r="R293" t="str">
        <f t="shared" si="45"/>
        <v/>
      </c>
      <c r="S293" t="str">
        <f t="shared" si="46"/>
        <v/>
      </c>
      <c r="T293" t="str">
        <f t="shared" si="47"/>
        <v/>
      </c>
      <c r="U293" t="str">
        <f t="shared" si="48"/>
        <v/>
      </c>
      <c r="AE293" t="s">
        <v>1737</v>
      </c>
      <c r="AF293" t="s">
        <v>1738</v>
      </c>
      <c r="AG293" t="str">
        <f t="shared" si="49"/>
        <v>A679077</v>
      </c>
      <c r="AH293" t="s">
        <v>3929</v>
      </c>
    </row>
    <row r="294" spans="1:34">
      <c r="A294" s="45"/>
      <c r="B294" s="40" t="str">
        <f t="shared" si="41"/>
        <v/>
      </c>
      <c r="C294" s="45"/>
      <c r="D294" s="40" t="str">
        <f t="shared" si="42"/>
        <v/>
      </c>
      <c r="E294" s="77"/>
      <c r="F294" s="40" t="str">
        <f t="shared" si="43"/>
        <v/>
      </c>
      <c r="G294" s="40" t="str">
        <f t="shared" si="44"/>
        <v/>
      </c>
      <c r="H294" s="76"/>
      <c r="I294" s="76"/>
      <c r="J294" s="76"/>
      <c r="K294" s="86"/>
      <c r="L294" s="85"/>
      <c r="M294" s="85"/>
      <c r="N294" s="86"/>
      <c r="O294" s="200"/>
      <c r="P294" s="44"/>
      <c r="Q294" t="str">
        <f>IF(C294="","",'OPĆI DIO'!$C$1)</f>
        <v/>
      </c>
      <c r="R294" t="str">
        <f t="shared" si="45"/>
        <v/>
      </c>
      <c r="S294" t="str">
        <f t="shared" si="46"/>
        <v/>
      </c>
      <c r="T294" t="str">
        <f t="shared" si="47"/>
        <v/>
      </c>
      <c r="U294" t="str">
        <f t="shared" si="48"/>
        <v/>
      </c>
      <c r="AE294" t="s">
        <v>1739</v>
      </c>
      <c r="AF294" t="s">
        <v>1740</v>
      </c>
      <c r="AG294" t="str">
        <f t="shared" si="49"/>
        <v>A679077</v>
      </c>
      <c r="AH294" t="s">
        <v>3929</v>
      </c>
    </row>
    <row r="295" spans="1:34">
      <c r="A295" s="45"/>
      <c r="B295" s="40" t="str">
        <f t="shared" si="41"/>
        <v/>
      </c>
      <c r="C295" s="45"/>
      <c r="D295" s="40" t="str">
        <f t="shared" si="42"/>
        <v/>
      </c>
      <c r="E295" s="77"/>
      <c r="F295" s="40" t="str">
        <f t="shared" si="43"/>
        <v/>
      </c>
      <c r="G295" s="40" t="str">
        <f t="shared" si="44"/>
        <v/>
      </c>
      <c r="H295" s="76"/>
      <c r="I295" s="76"/>
      <c r="J295" s="76"/>
      <c r="K295" s="86"/>
      <c r="L295" s="85"/>
      <c r="M295" s="85"/>
      <c r="N295" s="86"/>
      <c r="O295" s="200"/>
      <c r="P295" s="44"/>
      <c r="Q295" t="str">
        <f>IF(C295="","",'OPĆI DIO'!$C$1)</f>
        <v/>
      </c>
      <c r="R295" t="str">
        <f t="shared" si="45"/>
        <v/>
      </c>
      <c r="S295" t="str">
        <f t="shared" si="46"/>
        <v/>
      </c>
      <c r="T295" t="str">
        <f t="shared" si="47"/>
        <v/>
      </c>
      <c r="U295" t="str">
        <f t="shared" si="48"/>
        <v/>
      </c>
      <c r="AE295" t="s">
        <v>1741</v>
      </c>
      <c r="AF295" t="s">
        <v>1742</v>
      </c>
      <c r="AG295" t="str">
        <f t="shared" si="49"/>
        <v>A679077</v>
      </c>
      <c r="AH295" t="s">
        <v>3929</v>
      </c>
    </row>
    <row r="296" spans="1:34">
      <c r="A296" s="45"/>
      <c r="B296" s="40" t="str">
        <f t="shared" si="41"/>
        <v/>
      </c>
      <c r="C296" s="45"/>
      <c r="D296" s="40" t="str">
        <f t="shared" si="42"/>
        <v/>
      </c>
      <c r="E296" s="77"/>
      <c r="F296" s="40" t="str">
        <f t="shared" si="43"/>
        <v/>
      </c>
      <c r="G296" s="40" t="str">
        <f t="shared" si="44"/>
        <v/>
      </c>
      <c r="H296" s="76"/>
      <c r="I296" s="76"/>
      <c r="J296" s="76"/>
      <c r="K296" s="86"/>
      <c r="L296" s="85"/>
      <c r="M296" s="85"/>
      <c r="N296" s="86"/>
      <c r="O296" s="200"/>
      <c r="P296" s="44"/>
      <c r="Q296" t="str">
        <f>IF(C296="","",'OPĆI DIO'!$C$1)</f>
        <v/>
      </c>
      <c r="R296" t="str">
        <f t="shared" si="45"/>
        <v/>
      </c>
      <c r="S296" t="str">
        <f t="shared" si="46"/>
        <v/>
      </c>
      <c r="T296" t="str">
        <f t="shared" si="47"/>
        <v/>
      </c>
      <c r="U296" t="str">
        <f t="shared" si="48"/>
        <v/>
      </c>
      <c r="AE296" t="s">
        <v>1743</v>
      </c>
      <c r="AF296" t="s">
        <v>1744</v>
      </c>
      <c r="AG296" t="str">
        <f t="shared" si="49"/>
        <v>A679077</v>
      </c>
      <c r="AH296" t="s">
        <v>3929</v>
      </c>
    </row>
    <row r="297" spans="1:34">
      <c r="A297" s="45"/>
      <c r="B297" s="40" t="str">
        <f t="shared" si="41"/>
        <v/>
      </c>
      <c r="C297" s="45"/>
      <c r="D297" s="40" t="str">
        <f t="shared" si="42"/>
        <v/>
      </c>
      <c r="E297" s="77"/>
      <c r="F297" s="40" t="str">
        <f t="shared" si="43"/>
        <v/>
      </c>
      <c r="G297" s="40" t="str">
        <f t="shared" si="44"/>
        <v/>
      </c>
      <c r="H297" s="76"/>
      <c r="I297" s="76"/>
      <c r="J297" s="76"/>
      <c r="K297" s="86"/>
      <c r="L297" s="85"/>
      <c r="M297" s="85"/>
      <c r="N297" s="86"/>
      <c r="O297" s="200"/>
      <c r="P297" s="44"/>
      <c r="Q297" t="str">
        <f>IF(C297="","",'OPĆI DIO'!$C$1)</f>
        <v/>
      </c>
      <c r="R297" t="str">
        <f t="shared" si="45"/>
        <v/>
      </c>
      <c r="S297" t="str">
        <f t="shared" si="46"/>
        <v/>
      </c>
      <c r="T297" t="str">
        <f t="shared" si="47"/>
        <v/>
      </c>
      <c r="U297" t="str">
        <f t="shared" si="48"/>
        <v/>
      </c>
      <c r="AE297" t="s">
        <v>1745</v>
      </c>
      <c r="AF297" t="s">
        <v>1746</v>
      </c>
      <c r="AG297" t="str">
        <f t="shared" si="49"/>
        <v>A679077</v>
      </c>
      <c r="AH297" t="s">
        <v>3929</v>
      </c>
    </row>
    <row r="298" spans="1:34">
      <c r="A298" s="45"/>
      <c r="B298" s="40" t="str">
        <f t="shared" si="41"/>
        <v/>
      </c>
      <c r="C298" s="45"/>
      <c r="D298" s="40" t="str">
        <f t="shared" si="42"/>
        <v/>
      </c>
      <c r="E298" s="77"/>
      <c r="F298" s="40" t="str">
        <f t="shared" si="43"/>
        <v/>
      </c>
      <c r="G298" s="40" t="str">
        <f t="shared" si="44"/>
        <v/>
      </c>
      <c r="H298" s="76"/>
      <c r="I298" s="76"/>
      <c r="J298" s="76"/>
      <c r="K298" s="86"/>
      <c r="L298" s="85"/>
      <c r="M298" s="85"/>
      <c r="N298" s="86"/>
      <c r="O298" s="200"/>
      <c r="P298" s="44"/>
      <c r="Q298" t="str">
        <f>IF(C298="","",'OPĆI DIO'!$C$1)</f>
        <v/>
      </c>
      <c r="R298" t="str">
        <f t="shared" si="45"/>
        <v/>
      </c>
      <c r="S298" t="str">
        <f t="shared" si="46"/>
        <v/>
      </c>
      <c r="T298" t="str">
        <f t="shared" si="47"/>
        <v/>
      </c>
      <c r="U298" t="str">
        <f t="shared" si="48"/>
        <v/>
      </c>
      <c r="AE298" t="s">
        <v>1747</v>
      </c>
      <c r="AF298" t="s">
        <v>743</v>
      </c>
      <c r="AG298" t="str">
        <f t="shared" si="49"/>
        <v>A679077</v>
      </c>
      <c r="AH298" t="s">
        <v>3929</v>
      </c>
    </row>
    <row r="299" spans="1:34">
      <c r="A299" s="45"/>
      <c r="B299" s="40" t="str">
        <f t="shared" si="41"/>
        <v/>
      </c>
      <c r="C299" s="45"/>
      <c r="D299" s="40" t="str">
        <f t="shared" si="42"/>
        <v/>
      </c>
      <c r="E299" s="77"/>
      <c r="F299" s="40" t="str">
        <f t="shared" si="43"/>
        <v/>
      </c>
      <c r="G299" s="40" t="str">
        <f t="shared" si="44"/>
        <v/>
      </c>
      <c r="H299" s="76"/>
      <c r="I299" s="76"/>
      <c r="J299" s="76"/>
      <c r="K299" s="86"/>
      <c r="L299" s="85"/>
      <c r="M299" s="85"/>
      <c r="N299" s="86"/>
      <c r="O299" s="200"/>
      <c r="P299" s="44"/>
      <c r="Q299" t="str">
        <f>IF(C299="","",'OPĆI DIO'!$C$1)</f>
        <v/>
      </c>
      <c r="R299" t="str">
        <f t="shared" si="45"/>
        <v/>
      </c>
      <c r="S299" t="str">
        <f t="shared" si="46"/>
        <v/>
      </c>
      <c r="T299" t="str">
        <f t="shared" si="47"/>
        <v/>
      </c>
      <c r="U299" t="str">
        <f t="shared" si="48"/>
        <v/>
      </c>
      <c r="AE299" t="s">
        <v>1748</v>
      </c>
      <c r="AF299" t="s">
        <v>958</v>
      </c>
      <c r="AG299" t="str">
        <f t="shared" si="49"/>
        <v>A679077</v>
      </c>
      <c r="AH299" t="s">
        <v>3929</v>
      </c>
    </row>
    <row r="300" spans="1:34">
      <c r="A300" s="45"/>
      <c r="B300" s="40" t="str">
        <f t="shared" si="41"/>
        <v/>
      </c>
      <c r="C300" s="45"/>
      <c r="D300" s="40" t="str">
        <f t="shared" si="42"/>
        <v/>
      </c>
      <c r="E300" s="77"/>
      <c r="F300" s="40" t="str">
        <f t="shared" si="43"/>
        <v/>
      </c>
      <c r="G300" s="40" t="str">
        <f t="shared" si="44"/>
        <v/>
      </c>
      <c r="H300" s="76"/>
      <c r="I300" s="76"/>
      <c r="J300" s="76"/>
      <c r="K300" s="86"/>
      <c r="L300" s="85"/>
      <c r="M300" s="85"/>
      <c r="N300" s="86"/>
      <c r="O300" s="200"/>
      <c r="P300" s="44"/>
      <c r="Q300" t="str">
        <f>IF(C300="","",'OPĆI DIO'!$C$1)</f>
        <v/>
      </c>
      <c r="R300" t="str">
        <f t="shared" si="45"/>
        <v/>
      </c>
      <c r="S300" t="str">
        <f t="shared" si="46"/>
        <v/>
      </c>
      <c r="T300" t="str">
        <f t="shared" si="47"/>
        <v/>
      </c>
      <c r="U300" t="str">
        <f t="shared" si="48"/>
        <v/>
      </c>
      <c r="AE300" t="s">
        <v>1749</v>
      </c>
      <c r="AF300" t="s">
        <v>1750</v>
      </c>
      <c r="AG300" t="str">
        <f t="shared" si="49"/>
        <v>A679077</v>
      </c>
      <c r="AH300" t="s">
        <v>3929</v>
      </c>
    </row>
    <row r="301" spans="1:34">
      <c r="A301" s="45"/>
      <c r="B301" s="40" t="str">
        <f t="shared" si="41"/>
        <v/>
      </c>
      <c r="C301" s="45"/>
      <c r="D301" s="40" t="str">
        <f t="shared" si="42"/>
        <v/>
      </c>
      <c r="E301" s="77"/>
      <c r="F301" s="40" t="str">
        <f t="shared" si="43"/>
        <v/>
      </c>
      <c r="G301" s="40" t="str">
        <f t="shared" si="44"/>
        <v/>
      </c>
      <c r="H301" s="76"/>
      <c r="I301" s="76"/>
      <c r="J301" s="76"/>
      <c r="K301" s="86"/>
      <c r="L301" s="85"/>
      <c r="M301" s="85"/>
      <c r="N301" s="86"/>
      <c r="O301" s="200"/>
      <c r="P301" s="44"/>
      <c r="Q301" t="str">
        <f>IF(C301="","",'OPĆI DIO'!$C$1)</f>
        <v/>
      </c>
      <c r="R301" t="str">
        <f t="shared" si="45"/>
        <v/>
      </c>
      <c r="S301" t="str">
        <f t="shared" si="46"/>
        <v/>
      </c>
      <c r="T301" t="str">
        <f t="shared" si="47"/>
        <v/>
      </c>
      <c r="U301" t="str">
        <f t="shared" si="48"/>
        <v/>
      </c>
      <c r="AE301" t="s">
        <v>1751</v>
      </c>
      <c r="AF301" t="s">
        <v>1752</v>
      </c>
      <c r="AG301" t="str">
        <f t="shared" si="49"/>
        <v>A679077</v>
      </c>
      <c r="AH301" t="s">
        <v>3929</v>
      </c>
    </row>
    <row r="302" spans="1:34">
      <c r="A302" s="45"/>
      <c r="B302" s="40" t="str">
        <f t="shared" si="41"/>
        <v/>
      </c>
      <c r="C302" s="45"/>
      <c r="D302" s="40" t="str">
        <f t="shared" si="42"/>
        <v/>
      </c>
      <c r="E302" s="77"/>
      <c r="F302" s="40" t="str">
        <f t="shared" si="43"/>
        <v/>
      </c>
      <c r="G302" s="40" t="str">
        <f t="shared" si="44"/>
        <v/>
      </c>
      <c r="H302" s="76"/>
      <c r="I302" s="76"/>
      <c r="J302" s="76"/>
      <c r="K302" s="86"/>
      <c r="L302" s="85"/>
      <c r="M302" s="85"/>
      <c r="N302" s="86"/>
      <c r="O302" s="200"/>
      <c r="P302" s="44"/>
      <c r="Q302" t="str">
        <f>IF(C302="","",'OPĆI DIO'!$C$1)</f>
        <v/>
      </c>
      <c r="R302" t="str">
        <f t="shared" si="45"/>
        <v/>
      </c>
      <c r="S302" t="str">
        <f t="shared" si="46"/>
        <v/>
      </c>
      <c r="T302" t="str">
        <f t="shared" si="47"/>
        <v/>
      </c>
      <c r="U302" t="str">
        <f t="shared" si="48"/>
        <v/>
      </c>
      <c r="AE302" t="s">
        <v>1753</v>
      </c>
      <c r="AF302" t="s">
        <v>1754</v>
      </c>
      <c r="AG302" t="str">
        <f t="shared" si="49"/>
        <v>A679077</v>
      </c>
      <c r="AH302" t="s">
        <v>3929</v>
      </c>
    </row>
    <row r="303" spans="1:34">
      <c r="A303" s="45"/>
      <c r="B303" s="40" t="str">
        <f t="shared" si="41"/>
        <v/>
      </c>
      <c r="C303" s="45"/>
      <c r="D303" s="40" t="str">
        <f t="shared" si="42"/>
        <v/>
      </c>
      <c r="E303" s="77"/>
      <c r="F303" s="40" t="str">
        <f t="shared" si="43"/>
        <v/>
      </c>
      <c r="G303" s="40" t="str">
        <f t="shared" si="44"/>
        <v/>
      </c>
      <c r="H303" s="76"/>
      <c r="I303" s="76"/>
      <c r="J303" s="76"/>
      <c r="K303" s="86"/>
      <c r="L303" s="85"/>
      <c r="M303" s="85"/>
      <c r="N303" s="86"/>
      <c r="O303" s="200"/>
      <c r="P303" s="44"/>
      <c r="Q303" t="str">
        <f>IF(C303="","",'OPĆI DIO'!$C$1)</f>
        <v/>
      </c>
      <c r="R303" t="str">
        <f t="shared" si="45"/>
        <v/>
      </c>
      <c r="S303" t="str">
        <f t="shared" si="46"/>
        <v/>
      </c>
      <c r="T303" t="str">
        <f t="shared" si="47"/>
        <v/>
      </c>
      <c r="U303" t="str">
        <f t="shared" si="48"/>
        <v/>
      </c>
      <c r="AE303" t="s">
        <v>2068</v>
      </c>
      <c r="AF303" t="s">
        <v>2069</v>
      </c>
      <c r="AG303" t="str">
        <f t="shared" si="49"/>
        <v>A679077</v>
      </c>
      <c r="AH303" t="s">
        <v>3929</v>
      </c>
    </row>
    <row r="304" spans="1:34">
      <c r="A304" s="45"/>
      <c r="B304" s="40" t="str">
        <f t="shared" si="41"/>
        <v/>
      </c>
      <c r="C304" s="45"/>
      <c r="D304" s="40" t="str">
        <f t="shared" si="42"/>
        <v/>
      </c>
      <c r="E304" s="77"/>
      <c r="F304" s="40" t="str">
        <f t="shared" si="43"/>
        <v/>
      </c>
      <c r="G304" s="40" t="str">
        <f t="shared" si="44"/>
        <v/>
      </c>
      <c r="H304" s="76"/>
      <c r="I304" s="76"/>
      <c r="J304" s="76"/>
      <c r="K304" s="86"/>
      <c r="L304" s="85"/>
      <c r="M304" s="85"/>
      <c r="N304" s="86"/>
      <c r="O304" s="200"/>
      <c r="P304" s="44"/>
      <c r="Q304" t="str">
        <f>IF(C304="","",'OPĆI DIO'!$C$1)</f>
        <v/>
      </c>
      <c r="R304" t="str">
        <f t="shared" si="45"/>
        <v/>
      </c>
      <c r="S304" t="str">
        <f t="shared" si="46"/>
        <v/>
      </c>
      <c r="T304" t="str">
        <f t="shared" si="47"/>
        <v/>
      </c>
      <c r="U304" t="str">
        <f t="shared" si="48"/>
        <v/>
      </c>
      <c r="AE304" t="s">
        <v>2070</v>
      </c>
      <c r="AF304" t="s">
        <v>2071</v>
      </c>
      <c r="AG304" t="str">
        <f t="shared" si="49"/>
        <v>A679077</v>
      </c>
      <c r="AH304" t="s">
        <v>3929</v>
      </c>
    </row>
    <row r="305" spans="1:34">
      <c r="A305" s="45"/>
      <c r="B305" s="40" t="str">
        <f t="shared" si="41"/>
        <v/>
      </c>
      <c r="C305" s="45"/>
      <c r="D305" s="40" t="str">
        <f t="shared" si="42"/>
        <v/>
      </c>
      <c r="E305" s="77"/>
      <c r="F305" s="40" t="str">
        <f t="shared" si="43"/>
        <v/>
      </c>
      <c r="G305" s="40" t="str">
        <f t="shared" si="44"/>
        <v/>
      </c>
      <c r="H305" s="76"/>
      <c r="I305" s="76"/>
      <c r="J305" s="76"/>
      <c r="K305" s="86"/>
      <c r="L305" s="85"/>
      <c r="M305" s="85"/>
      <c r="N305" s="86"/>
      <c r="O305" s="200"/>
      <c r="P305" s="44"/>
      <c r="Q305" t="str">
        <f>IF(C305="","",'OPĆI DIO'!$C$1)</f>
        <v/>
      </c>
      <c r="R305" t="str">
        <f t="shared" si="45"/>
        <v/>
      </c>
      <c r="S305" t="str">
        <f t="shared" si="46"/>
        <v/>
      </c>
      <c r="T305" t="str">
        <f t="shared" si="47"/>
        <v/>
      </c>
      <c r="U305" t="str">
        <f t="shared" si="48"/>
        <v/>
      </c>
      <c r="AE305" t="s">
        <v>2072</v>
      </c>
      <c r="AF305" t="s">
        <v>2073</v>
      </c>
      <c r="AG305" t="str">
        <f t="shared" si="49"/>
        <v>A679077</v>
      </c>
      <c r="AH305" t="s">
        <v>3929</v>
      </c>
    </row>
    <row r="306" spans="1:34">
      <c r="A306" s="45"/>
      <c r="B306" s="40" t="str">
        <f t="shared" si="41"/>
        <v/>
      </c>
      <c r="C306" s="45"/>
      <c r="D306" s="40" t="str">
        <f t="shared" si="42"/>
        <v/>
      </c>
      <c r="E306" s="77"/>
      <c r="F306" s="40" t="str">
        <f t="shared" si="43"/>
        <v/>
      </c>
      <c r="G306" s="40" t="str">
        <f t="shared" si="44"/>
        <v/>
      </c>
      <c r="H306" s="76"/>
      <c r="I306" s="76"/>
      <c r="J306" s="76"/>
      <c r="K306" s="86"/>
      <c r="L306" s="85"/>
      <c r="M306" s="85"/>
      <c r="N306" s="86"/>
      <c r="O306" s="200"/>
      <c r="P306" s="44"/>
      <c r="Q306" t="str">
        <f>IF(C306="","",'OPĆI DIO'!$C$1)</f>
        <v/>
      </c>
      <c r="R306" t="str">
        <f t="shared" si="45"/>
        <v/>
      </c>
      <c r="S306" t="str">
        <f t="shared" si="46"/>
        <v/>
      </c>
      <c r="T306" t="str">
        <f t="shared" si="47"/>
        <v/>
      </c>
      <c r="U306" t="str">
        <f t="shared" si="48"/>
        <v/>
      </c>
      <c r="AE306" t="s">
        <v>2074</v>
      </c>
      <c r="AF306" t="s">
        <v>2075</v>
      </c>
      <c r="AG306" t="str">
        <f t="shared" si="49"/>
        <v>A679077</v>
      </c>
      <c r="AH306" t="s">
        <v>3929</v>
      </c>
    </row>
    <row r="307" spans="1:34">
      <c r="A307" s="45"/>
      <c r="B307" s="40" t="str">
        <f t="shared" si="41"/>
        <v/>
      </c>
      <c r="C307" s="45"/>
      <c r="D307" s="40" t="str">
        <f t="shared" si="42"/>
        <v/>
      </c>
      <c r="E307" s="77"/>
      <c r="F307" s="40" t="str">
        <f t="shared" si="43"/>
        <v/>
      </c>
      <c r="G307" s="40" t="str">
        <f t="shared" si="44"/>
        <v/>
      </c>
      <c r="H307" s="76"/>
      <c r="I307" s="76"/>
      <c r="J307" s="76"/>
      <c r="K307" s="86"/>
      <c r="L307" s="85"/>
      <c r="M307" s="85"/>
      <c r="N307" s="86"/>
      <c r="O307" s="200"/>
      <c r="P307" s="44"/>
      <c r="Q307" t="str">
        <f>IF(C307="","",'OPĆI DIO'!$C$1)</f>
        <v/>
      </c>
      <c r="R307" t="str">
        <f t="shared" si="45"/>
        <v/>
      </c>
      <c r="S307" t="str">
        <f t="shared" si="46"/>
        <v/>
      </c>
      <c r="T307" t="str">
        <f t="shared" si="47"/>
        <v/>
      </c>
      <c r="U307" t="str">
        <f t="shared" si="48"/>
        <v/>
      </c>
      <c r="AE307" t="s">
        <v>2076</v>
      </c>
      <c r="AF307" t="s">
        <v>2077</v>
      </c>
      <c r="AG307" t="str">
        <f t="shared" si="49"/>
        <v>A679077</v>
      </c>
      <c r="AH307" t="s">
        <v>3929</v>
      </c>
    </row>
    <row r="308" spans="1:34">
      <c r="A308" s="45"/>
      <c r="B308" s="40" t="str">
        <f t="shared" si="41"/>
        <v/>
      </c>
      <c r="C308" s="45"/>
      <c r="D308" s="40" t="str">
        <f t="shared" si="42"/>
        <v/>
      </c>
      <c r="E308" s="77"/>
      <c r="F308" s="40" t="str">
        <f t="shared" si="43"/>
        <v/>
      </c>
      <c r="G308" s="40" t="str">
        <f t="shared" si="44"/>
        <v/>
      </c>
      <c r="H308" s="76"/>
      <c r="I308" s="76"/>
      <c r="J308" s="76"/>
      <c r="K308" s="86"/>
      <c r="L308" s="85"/>
      <c r="M308" s="85"/>
      <c r="N308" s="86"/>
      <c r="O308" s="200"/>
      <c r="P308" s="44"/>
      <c r="Q308" t="str">
        <f>IF(C308="","",'OPĆI DIO'!$C$1)</f>
        <v/>
      </c>
      <c r="R308" t="str">
        <f t="shared" si="45"/>
        <v/>
      </c>
      <c r="S308" t="str">
        <f t="shared" si="46"/>
        <v/>
      </c>
      <c r="T308" t="str">
        <f t="shared" si="47"/>
        <v/>
      </c>
      <c r="U308" t="str">
        <f t="shared" si="48"/>
        <v/>
      </c>
      <c r="AE308" t="s">
        <v>2078</v>
      </c>
      <c r="AF308" t="s">
        <v>2079</v>
      </c>
      <c r="AG308" t="str">
        <f t="shared" si="49"/>
        <v>A679077</v>
      </c>
      <c r="AH308" t="s">
        <v>3929</v>
      </c>
    </row>
    <row r="309" spans="1:34">
      <c r="A309" s="45"/>
      <c r="B309" s="40" t="str">
        <f t="shared" si="41"/>
        <v/>
      </c>
      <c r="C309" s="45"/>
      <c r="D309" s="40" t="str">
        <f t="shared" si="42"/>
        <v/>
      </c>
      <c r="E309" s="77"/>
      <c r="F309" s="40" t="str">
        <f t="shared" si="43"/>
        <v/>
      </c>
      <c r="G309" s="40" t="str">
        <f t="shared" si="44"/>
        <v/>
      </c>
      <c r="H309" s="76"/>
      <c r="I309" s="76"/>
      <c r="J309" s="76"/>
      <c r="K309" s="86"/>
      <c r="L309" s="85"/>
      <c r="M309" s="85"/>
      <c r="N309" s="86"/>
      <c r="O309" s="200"/>
      <c r="P309" s="44"/>
      <c r="Q309" t="str">
        <f>IF(C309="","",'OPĆI DIO'!$C$1)</f>
        <v/>
      </c>
      <c r="R309" t="str">
        <f t="shared" si="45"/>
        <v/>
      </c>
      <c r="S309" t="str">
        <f t="shared" si="46"/>
        <v/>
      </c>
      <c r="T309" t="str">
        <f t="shared" si="47"/>
        <v/>
      </c>
      <c r="U309" t="str">
        <f t="shared" si="48"/>
        <v/>
      </c>
      <c r="AE309" t="s">
        <v>2080</v>
      </c>
      <c r="AF309" t="s">
        <v>2081</v>
      </c>
      <c r="AG309" t="str">
        <f t="shared" si="49"/>
        <v>A679077</v>
      </c>
      <c r="AH309" t="s">
        <v>3929</v>
      </c>
    </row>
    <row r="310" spans="1:34">
      <c r="A310" s="45"/>
      <c r="B310" s="40" t="str">
        <f t="shared" si="41"/>
        <v/>
      </c>
      <c r="C310" s="45"/>
      <c r="D310" s="40" t="str">
        <f t="shared" si="42"/>
        <v/>
      </c>
      <c r="E310" s="77"/>
      <c r="F310" s="40" t="str">
        <f t="shared" si="43"/>
        <v/>
      </c>
      <c r="G310" s="40" t="str">
        <f t="shared" si="44"/>
        <v/>
      </c>
      <c r="H310" s="76"/>
      <c r="I310" s="76"/>
      <c r="J310" s="76"/>
      <c r="K310" s="86"/>
      <c r="L310" s="85"/>
      <c r="M310" s="85"/>
      <c r="N310" s="86"/>
      <c r="O310" s="200"/>
      <c r="P310" s="44"/>
      <c r="Q310" t="str">
        <f>IF(C310="","",'OPĆI DIO'!$C$1)</f>
        <v/>
      </c>
      <c r="R310" t="str">
        <f t="shared" si="45"/>
        <v/>
      </c>
      <c r="S310" t="str">
        <f t="shared" si="46"/>
        <v/>
      </c>
      <c r="T310" t="str">
        <f t="shared" si="47"/>
        <v/>
      </c>
      <c r="U310" t="str">
        <f t="shared" si="48"/>
        <v/>
      </c>
      <c r="AE310" t="s">
        <v>2082</v>
      </c>
      <c r="AF310" t="s">
        <v>2083</v>
      </c>
      <c r="AG310" t="str">
        <f t="shared" si="49"/>
        <v>A679077</v>
      </c>
      <c r="AH310" t="s">
        <v>3929</v>
      </c>
    </row>
    <row r="311" spans="1:34">
      <c r="A311" s="45"/>
      <c r="B311" s="40" t="str">
        <f t="shared" si="41"/>
        <v/>
      </c>
      <c r="C311" s="45"/>
      <c r="D311" s="40" t="str">
        <f t="shared" si="42"/>
        <v/>
      </c>
      <c r="E311" s="77"/>
      <c r="F311" s="40" t="str">
        <f t="shared" si="43"/>
        <v/>
      </c>
      <c r="G311" s="40" t="str">
        <f t="shared" si="44"/>
        <v/>
      </c>
      <c r="H311" s="76"/>
      <c r="I311" s="76"/>
      <c r="J311" s="76"/>
      <c r="K311" s="86"/>
      <c r="L311" s="85"/>
      <c r="M311" s="85"/>
      <c r="N311" s="86"/>
      <c r="O311" s="200"/>
      <c r="P311" s="44"/>
      <c r="Q311" t="str">
        <f>IF(C311="","",'OPĆI DIO'!$C$1)</f>
        <v/>
      </c>
      <c r="R311" t="str">
        <f t="shared" si="45"/>
        <v/>
      </c>
      <c r="S311" t="str">
        <f t="shared" si="46"/>
        <v/>
      </c>
      <c r="T311" t="str">
        <f t="shared" si="47"/>
        <v/>
      </c>
      <c r="U311" t="str">
        <f t="shared" si="48"/>
        <v/>
      </c>
      <c r="AE311" t="s">
        <v>2084</v>
      </c>
      <c r="AF311" t="s">
        <v>2085</v>
      </c>
      <c r="AG311" t="str">
        <f t="shared" si="49"/>
        <v>A679077</v>
      </c>
      <c r="AH311" t="s">
        <v>3929</v>
      </c>
    </row>
    <row r="312" spans="1:34">
      <c r="A312" s="45"/>
      <c r="B312" s="40" t="str">
        <f t="shared" si="41"/>
        <v/>
      </c>
      <c r="C312" s="45"/>
      <c r="D312" s="40" t="str">
        <f t="shared" si="42"/>
        <v/>
      </c>
      <c r="E312" s="77"/>
      <c r="F312" s="40" t="str">
        <f t="shared" si="43"/>
        <v/>
      </c>
      <c r="G312" s="40" t="str">
        <f t="shared" si="44"/>
        <v/>
      </c>
      <c r="H312" s="76"/>
      <c r="I312" s="76"/>
      <c r="J312" s="76"/>
      <c r="K312" s="86"/>
      <c r="L312" s="85"/>
      <c r="M312" s="85"/>
      <c r="N312" s="86"/>
      <c r="O312" s="200"/>
      <c r="P312" s="44"/>
      <c r="Q312" t="str">
        <f>IF(C312="","",'OPĆI DIO'!$C$1)</f>
        <v/>
      </c>
      <c r="R312" t="str">
        <f t="shared" si="45"/>
        <v/>
      </c>
      <c r="S312" t="str">
        <f t="shared" si="46"/>
        <v/>
      </c>
      <c r="T312" t="str">
        <f t="shared" si="47"/>
        <v/>
      </c>
      <c r="U312" t="str">
        <f t="shared" si="48"/>
        <v/>
      </c>
      <c r="AE312" t="s">
        <v>2086</v>
      </c>
      <c r="AF312" t="s">
        <v>2087</v>
      </c>
      <c r="AG312" t="str">
        <f t="shared" si="49"/>
        <v>A679077</v>
      </c>
      <c r="AH312" t="s">
        <v>3929</v>
      </c>
    </row>
    <row r="313" spans="1:34">
      <c r="A313" s="45"/>
      <c r="B313" s="40" t="str">
        <f t="shared" si="41"/>
        <v/>
      </c>
      <c r="C313" s="45"/>
      <c r="D313" s="40" t="str">
        <f t="shared" si="42"/>
        <v/>
      </c>
      <c r="E313" s="77"/>
      <c r="F313" s="40" t="str">
        <f t="shared" si="43"/>
        <v/>
      </c>
      <c r="G313" s="40" t="str">
        <f t="shared" si="44"/>
        <v/>
      </c>
      <c r="H313" s="76"/>
      <c r="I313" s="76"/>
      <c r="J313" s="76"/>
      <c r="K313" s="86"/>
      <c r="L313" s="85"/>
      <c r="M313" s="85"/>
      <c r="N313" s="86"/>
      <c r="O313" s="200"/>
      <c r="P313" s="44"/>
      <c r="Q313" t="str">
        <f>IF(C313="","",'OPĆI DIO'!$C$1)</f>
        <v/>
      </c>
      <c r="R313" t="str">
        <f t="shared" si="45"/>
        <v/>
      </c>
      <c r="S313" t="str">
        <f t="shared" si="46"/>
        <v/>
      </c>
      <c r="T313" t="str">
        <f t="shared" si="47"/>
        <v/>
      </c>
      <c r="U313" t="str">
        <f t="shared" si="48"/>
        <v/>
      </c>
      <c r="AE313" t="s">
        <v>2088</v>
      </c>
      <c r="AF313" t="s">
        <v>2089</v>
      </c>
      <c r="AG313" t="str">
        <f t="shared" si="49"/>
        <v>A679077</v>
      </c>
      <c r="AH313" t="s">
        <v>3929</v>
      </c>
    </row>
    <row r="314" spans="1:34">
      <c r="A314" s="45"/>
      <c r="B314" s="40" t="str">
        <f t="shared" si="41"/>
        <v/>
      </c>
      <c r="C314" s="45"/>
      <c r="D314" s="40" t="str">
        <f t="shared" si="42"/>
        <v/>
      </c>
      <c r="E314" s="77"/>
      <c r="F314" s="40" t="str">
        <f t="shared" si="43"/>
        <v/>
      </c>
      <c r="G314" s="40" t="str">
        <f t="shared" si="44"/>
        <v/>
      </c>
      <c r="H314" s="76"/>
      <c r="I314" s="76"/>
      <c r="J314" s="76"/>
      <c r="K314" s="86"/>
      <c r="L314" s="85"/>
      <c r="M314" s="85"/>
      <c r="N314" s="86"/>
      <c r="O314" s="200"/>
      <c r="P314" s="44"/>
      <c r="Q314" t="str">
        <f>IF(C314="","",'OPĆI DIO'!$C$1)</f>
        <v/>
      </c>
      <c r="R314" t="str">
        <f t="shared" si="45"/>
        <v/>
      </c>
      <c r="S314" t="str">
        <f t="shared" si="46"/>
        <v/>
      </c>
      <c r="T314" t="str">
        <f t="shared" si="47"/>
        <v/>
      </c>
      <c r="U314" t="str">
        <f t="shared" si="48"/>
        <v/>
      </c>
      <c r="AE314" t="s">
        <v>2090</v>
      </c>
      <c r="AF314" t="s">
        <v>2091</v>
      </c>
      <c r="AG314" t="str">
        <f t="shared" si="49"/>
        <v>A679077</v>
      </c>
      <c r="AH314" t="s">
        <v>3929</v>
      </c>
    </row>
    <row r="315" spans="1:34">
      <c r="A315" s="45"/>
      <c r="B315" s="40" t="str">
        <f t="shared" si="41"/>
        <v/>
      </c>
      <c r="C315" s="45"/>
      <c r="D315" s="40" t="str">
        <f t="shared" si="42"/>
        <v/>
      </c>
      <c r="E315" s="77"/>
      <c r="F315" s="40" t="str">
        <f t="shared" si="43"/>
        <v/>
      </c>
      <c r="G315" s="40" t="str">
        <f t="shared" si="44"/>
        <v/>
      </c>
      <c r="H315" s="76"/>
      <c r="I315" s="76"/>
      <c r="J315" s="76"/>
      <c r="K315" s="86"/>
      <c r="L315" s="85"/>
      <c r="M315" s="85"/>
      <c r="N315" s="86"/>
      <c r="O315" s="200"/>
      <c r="P315" s="44"/>
      <c r="Q315" t="str">
        <f>IF(C315="","",'OPĆI DIO'!$C$1)</f>
        <v/>
      </c>
      <c r="R315" t="str">
        <f t="shared" si="45"/>
        <v/>
      </c>
      <c r="S315" t="str">
        <f t="shared" si="46"/>
        <v/>
      </c>
      <c r="T315" t="str">
        <f t="shared" si="47"/>
        <v/>
      </c>
      <c r="U315" t="str">
        <f t="shared" si="48"/>
        <v/>
      </c>
      <c r="AE315" t="s">
        <v>2092</v>
      </c>
      <c r="AF315" t="s">
        <v>2093</v>
      </c>
      <c r="AG315" t="str">
        <f t="shared" si="49"/>
        <v>A679077</v>
      </c>
      <c r="AH315" t="s">
        <v>3929</v>
      </c>
    </row>
    <row r="316" spans="1:34">
      <c r="A316" s="45"/>
      <c r="B316" s="40" t="str">
        <f t="shared" si="41"/>
        <v/>
      </c>
      <c r="C316" s="45"/>
      <c r="D316" s="40" t="str">
        <f t="shared" si="42"/>
        <v/>
      </c>
      <c r="E316" s="77"/>
      <c r="F316" s="40" t="str">
        <f t="shared" si="43"/>
        <v/>
      </c>
      <c r="G316" s="40" t="str">
        <f t="shared" si="44"/>
        <v/>
      </c>
      <c r="H316" s="76"/>
      <c r="I316" s="76"/>
      <c r="J316" s="76"/>
      <c r="K316" s="86"/>
      <c r="L316" s="85"/>
      <c r="M316" s="85"/>
      <c r="N316" s="86"/>
      <c r="O316" s="200"/>
      <c r="P316" s="44"/>
      <c r="Q316" t="str">
        <f>IF(C316="","",'OPĆI DIO'!$C$1)</f>
        <v/>
      </c>
      <c r="R316" t="str">
        <f t="shared" si="45"/>
        <v/>
      </c>
      <c r="S316" t="str">
        <f t="shared" si="46"/>
        <v/>
      </c>
      <c r="T316" t="str">
        <f t="shared" si="47"/>
        <v/>
      </c>
      <c r="U316" t="str">
        <f t="shared" si="48"/>
        <v/>
      </c>
      <c r="AE316" t="s">
        <v>2094</v>
      </c>
      <c r="AF316" t="s">
        <v>2095</v>
      </c>
      <c r="AG316" t="str">
        <f t="shared" si="49"/>
        <v>A679077</v>
      </c>
      <c r="AH316" t="s">
        <v>3929</v>
      </c>
    </row>
    <row r="317" spans="1:34">
      <c r="A317" s="45"/>
      <c r="B317" s="40" t="str">
        <f t="shared" si="41"/>
        <v/>
      </c>
      <c r="C317" s="45"/>
      <c r="D317" s="40" t="str">
        <f t="shared" si="42"/>
        <v/>
      </c>
      <c r="E317" s="77"/>
      <c r="F317" s="40" t="str">
        <f t="shared" si="43"/>
        <v/>
      </c>
      <c r="G317" s="40" t="str">
        <f t="shared" si="44"/>
        <v/>
      </c>
      <c r="H317" s="76"/>
      <c r="I317" s="76"/>
      <c r="J317" s="76"/>
      <c r="K317" s="86"/>
      <c r="L317" s="85"/>
      <c r="M317" s="85"/>
      <c r="N317" s="86"/>
      <c r="O317" s="200"/>
      <c r="P317" s="44"/>
      <c r="Q317" t="str">
        <f>IF(C317="","",'OPĆI DIO'!$C$1)</f>
        <v/>
      </c>
      <c r="R317" t="str">
        <f t="shared" si="45"/>
        <v/>
      </c>
      <c r="S317" t="str">
        <f t="shared" si="46"/>
        <v/>
      </c>
      <c r="T317" t="str">
        <f t="shared" si="47"/>
        <v/>
      </c>
      <c r="U317" t="str">
        <f t="shared" si="48"/>
        <v/>
      </c>
      <c r="AE317" t="s">
        <v>2097</v>
      </c>
      <c r="AF317" t="s">
        <v>2098</v>
      </c>
      <c r="AG317" t="str">
        <f t="shared" si="49"/>
        <v>A679077</v>
      </c>
      <c r="AH317" t="s">
        <v>3929</v>
      </c>
    </row>
    <row r="318" spans="1:34">
      <c r="A318" s="45"/>
      <c r="B318" s="40" t="str">
        <f t="shared" si="41"/>
        <v/>
      </c>
      <c r="C318" s="45"/>
      <c r="D318" s="40" t="str">
        <f t="shared" si="42"/>
        <v/>
      </c>
      <c r="E318" s="77"/>
      <c r="F318" s="40" t="str">
        <f t="shared" si="43"/>
        <v/>
      </c>
      <c r="G318" s="40" t="str">
        <f t="shared" si="44"/>
        <v/>
      </c>
      <c r="H318" s="76"/>
      <c r="I318" s="76"/>
      <c r="J318" s="76"/>
      <c r="K318" s="86"/>
      <c r="L318" s="85"/>
      <c r="M318" s="85"/>
      <c r="N318" s="86"/>
      <c r="O318" s="200"/>
      <c r="P318" s="44"/>
      <c r="Q318" t="str">
        <f>IF(C318="","",'OPĆI DIO'!$C$1)</f>
        <v/>
      </c>
      <c r="R318" t="str">
        <f t="shared" si="45"/>
        <v/>
      </c>
      <c r="S318" t="str">
        <f t="shared" si="46"/>
        <v/>
      </c>
      <c r="T318" t="str">
        <f t="shared" si="47"/>
        <v/>
      </c>
      <c r="U318" t="str">
        <f t="shared" si="48"/>
        <v/>
      </c>
      <c r="AE318" t="s">
        <v>4339</v>
      </c>
      <c r="AF318" t="s">
        <v>4340</v>
      </c>
      <c r="AG318" t="str">
        <f t="shared" si="49"/>
        <v>A679077</v>
      </c>
      <c r="AH318" t="s">
        <v>3929</v>
      </c>
    </row>
    <row r="319" spans="1:34">
      <c r="A319" s="45"/>
      <c r="B319" s="40" t="str">
        <f t="shared" si="41"/>
        <v/>
      </c>
      <c r="C319" s="45"/>
      <c r="D319" s="40" t="str">
        <f t="shared" si="42"/>
        <v/>
      </c>
      <c r="E319" s="77"/>
      <c r="F319" s="40" t="str">
        <f t="shared" si="43"/>
        <v/>
      </c>
      <c r="G319" s="40" t="str">
        <f t="shared" si="44"/>
        <v/>
      </c>
      <c r="H319" s="76"/>
      <c r="I319" s="76"/>
      <c r="J319" s="76"/>
      <c r="K319" s="86"/>
      <c r="L319" s="85"/>
      <c r="M319" s="85"/>
      <c r="N319" s="86"/>
      <c r="O319" s="200"/>
      <c r="P319" s="44"/>
      <c r="Q319" t="str">
        <f>IF(C319="","",'OPĆI DIO'!$C$1)</f>
        <v/>
      </c>
      <c r="R319" t="str">
        <f t="shared" si="45"/>
        <v/>
      </c>
      <c r="S319" t="str">
        <f t="shared" si="46"/>
        <v/>
      </c>
      <c r="T319" t="str">
        <f t="shared" si="47"/>
        <v/>
      </c>
      <c r="U319" t="str">
        <f t="shared" si="48"/>
        <v/>
      </c>
      <c r="AE319" t="s">
        <v>4341</v>
      </c>
      <c r="AF319" t="s">
        <v>4342</v>
      </c>
      <c r="AG319" t="str">
        <f t="shared" si="49"/>
        <v>A679077</v>
      </c>
      <c r="AH319" t="s">
        <v>3929</v>
      </c>
    </row>
    <row r="320" spans="1:34">
      <c r="A320" s="45"/>
      <c r="B320" s="40" t="str">
        <f t="shared" si="41"/>
        <v/>
      </c>
      <c r="C320" s="45"/>
      <c r="D320" s="40" t="str">
        <f t="shared" si="42"/>
        <v/>
      </c>
      <c r="E320" s="77"/>
      <c r="F320" s="40" t="str">
        <f t="shared" si="43"/>
        <v/>
      </c>
      <c r="G320" s="40" t="str">
        <f t="shared" si="44"/>
        <v/>
      </c>
      <c r="H320" s="76"/>
      <c r="I320" s="76"/>
      <c r="J320" s="76"/>
      <c r="K320" s="86"/>
      <c r="L320" s="85"/>
      <c r="M320" s="85"/>
      <c r="N320" s="86"/>
      <c r="O320" s="200"/>
      <c r="P320" s="44"/>
      <c r="Q320" t="str">
        <f>IF(C320="","",'OPĆI DIO'!$C$1)</f>
        <v/>
      </c>
      <c r="R320" t="str">
        <f t="shared" si="45"/>
        <v/>
      </c>
      <c r="S320" t="str">
        <f t="shared" si="46"/>
        <v/>
      </c>
      <c r="T320" t="str">
        <f t="shared" si="47"/>
        <v/>
      </c>
      <c r="U320" t="str">
        <f t="shared" si="48"/>
        <v/>
      </c>
      <c r="AE320" t="s">
        <v>4343</v>
      </c>
      <c r="AF320" t="s">
        <v>1090</v>
      </c>
      <c r="AG320" t="str">
        <f t="shared" si="49"/>
        <v>A679077</v>
      </c>
      <c r="AH320" t="s">
        <v>3929</v>
      </c>
    </row>
    <row r="321" spans="1:34">
      <c r="A321" s="45"/>
      <c r="B321" s="40" t="str">
        <f t="shared" si="41"/>
        <v/>
      </c>
      <c r="C321" s="45"/>
      <c r="D321" s="40" t="str">
        <f t="shared" si="42"/>
        <v/>
      </c>
      <c r="E321" s="77"/>
      <c r="F321" s="40" t="str">
        <f t="shared" si="43"/>
        <v/>
      </c>
      <c r="G321" s="40" t="str">
        <f t="shared" si="44"/>
        <v/>
      </c>
      <c r="H321" s="76"/>
      <c r="I321" s="76"/>
      <c r="J321" s="76"/>
      <c r="K321" s="86"/>
      <c r="L321" s="85"/>
      <c r="M321" s="85"/>
      <c r="N321" s="86"/>
      <c r="O321" s="200"/>
      <c r="P321" s="44"/>
      <c r="Q321" t="str">
        <f>IF(C321="","",'OPĆI DIO'!$C$1)</f>
        <v/>
      </c>
      <c r="R321" t="str">
        <f t="shared" si="45"/>
        <v/>
      </c>
      <c r="S321" t="str">
        <f t="shared" si="46"/>
        <v/>
      </c>
      <c r="T321" t="str">
        <f t="shared" si="47"/>
        <v/>
      </c>
      <c r="U321" t="str">
        <f t="shared" si="48"/>
        <v/>
      </c>
      <c r="AE321" t="s">
        <v>4344</v>
      </c>
      <c r="AF321" t="s">
        <v>4345</v>
      </c>
      <c r="AG321" t="str">
        <f t="shared" si="49"/>
        <v>A679077</v>
      </c>
      <c r="AH321" t="s">
        <v>3929</v>
      </c>
    </row>
    <row r="322" spans="1:34">
      <c r="A322" s="45"/>
      <c r="B322" s="40" t="str">
        <f t="shared" si="41"/>
        <v/>
      </c>
      <c r="C322" s="45"/>
      <c r="D322" s="40" t="str">
        <f t="shared" si="42"/>
        <v/>
      </c>
      <c r="E322" s="77"/>
      <c r="F322" s="40" t="str">
        <f t="shared" si="43"/>
        <v/>
      </c>
      <c r="G322" s="40" t="str">
        <f t="shared" si="44"/>
        <v/>
      </c>
      <c r="H322" s="76"/>
      <c r="I322" s="76"/>
      <c r="J322" s="76"/>
      <c r="K322" s="86"/>
      <c r="L322" s="85"/>
      <c r="M322" s="85"/>
      <c r="N322" s="86"/>
      <c r="O322" s="200"/>
      <c r="P322" s="44"/>
      <c r="Q322" t="str">
        <f>IF(C322="","",'OPĆI DIO'!$C$1)</f>
        <v/>
      </c>
      <c r="R322" t="str">
        <f t="shared" si="45"/>
        <v/>
      </c>
      <c r="S322" t="str">
        <f t="shared" si="46"/>
        <v/>
      </c>
      <c r="T322" t="str">
        <f t="shared" si="47"/>
        <v/>
      </c>
      <c r="U322" t="str">
        <f t="shared" si="48"/>
        <v/>
      </c>
      <c r="AE322" t="s">
        <v>4346</v>
      </c>
      <c r="AF322" t="s">
        <v>1805</v>
      </c>
      <c r="AG322" t="str">
        <f t="shared" si="49"/>
        <v>A679077</v>
      </c>
      <c r="AH322" t="s">
        <v>3929</v>
      </c>
    </row>
    <row r="323" spans="1:34">
      <c r="A323" s="45"/>
      <c r="B323" s="40" t="str">
        <f t="shared" si="41"/>
        <v/>
      </c>
      <c r="C323" s="45"/>
      <c r="D323" s="40" t="str">
        <f t="shared" si="42"/>
        <v/>
      </c>
      <c r="E323" s="77"/>
      <c r="F323" s="40" t="str">
        <f t="shared" si="43"/>
        <v/>
      </c>
      <c r="G323" s="40" t="str">
        <f t="shared" si="44"/>
        <v/>
      </c>
      <c r="H323" s="76"/>
      <c r="I323" s="76"/>
      <c r="J323" s="76"/>
      <c r="K323" s="86"/>
      <c r="L323" s="85"/>
      <c r="M323" s="85"/>
      <c r="N323" s="86"/>
      <c r="O323" s="200"/>
      <c r="P323" s="44"/>
      <c r="Q323" t="str">
        <f>IF(C323="","",'OPĆI DIO'!$C$1)</f>
        <v/>
      </c>
      <c r="R323" t="str">
        <f t="shared" si="45"/>
        <v/>
      </c>
      <c r="S323" t="str">
        <f t="shared" si="46"/>
        <v/>
      </c>
      <c r="T323" t="str">
        <f t="shared" si="47"/>
        <v/>
      </c>
      <c r="U323" t="str">
        <f t="shared" si="48"/>
        <v/>
      </c>
      <c r="AE323" t="s">
        <v>4347</v>
      </c>
      <c r="AF323" t="s">
        <v>4348</v>
      </c>
      <c r="AG323" t="str">
        <f t="shared" si="49"/>
        <v>A679077</v>
      </c>
      <c r="AH323" t="s">
        <v>3929</v>
      </c>
    </row>
    <row r="324" spans="1:34">
      <c r="A324" s="45"/>
      <c r="B324" s="40" t="str">
        <f t="shared" ref="B324:B387" si="50">IFERROR(VLOOKUP(A324,$V$6:$W$23,2,FALSE),"")</f>
        <v/>
      </c>
      <c r="C324" s="45"/>
      <c r="D324" s="40" t="str">
        <f t="shared" ref="D324:D387" si="51">IFERROR(VLOOKUP(C324,$Y$5:$AA$129,2,FALSE),"")</f>
        <v/>
      </c>
      <c r="E324" s="77"/>
      <c r="F324" s="40" t="str">
        <f t="shared" ref="F324:F387" si="52">IFERROR(VLOOKUP(E324,$AE$6:$AF$1090,2,FALSE),"")</f>
        <v/>
      </c>
      <c r="G324" s="40" t="str">
        <f t="shared" ref="G324:G387" si="53">IFERROR(VLOOKUP(E324,$AE$6:$AH$1090,4,FALSE),"")</f>
        <v/>
      </c>
      <c r="H324" s="76"/>
      <c r="I324" s="76"/>
      <c r="J324" s="76"/>
      <c r="K324" s="86"/>
      <c r="L324" s="85"/>
      <c r="M324" s="85"/>
      <c r="N324" s="86"/>
      <c r="O324" s="200"/>
      <c r="P324" s="44"/>
      <c r="Q324" t="str">
        <f>IF(C324="","",'OPĆI DIO'!$C$1)</f>
        <v/>
      </c>
      <c r="R324" t="str">
        <f t="shared" ref="R324:R387" si="54">LEFT(C324,3)</f>
        <v/>
      </c>
      <c r="S324" t="str">
        <f t="shared" ref="S324:S387" si="55">LEFT(C324,2)</f>
        <v/>
      </c>
      <c r="T324" t="str">
        <f t="shared" ref="T324:T387" si="56">MID(G324,2,2)</f>
        <v/>
      </c>
      <c r="U324" t="str">
        <f t="shared" ref="U324:U387" si="57">LEFT(C324,1)</f>
        <v/>
      </c>
      <c r="AE324" t="s">
        <v>4349</v>
      </c>
      <c r="AF324" t="s">
        <v>4350</v>
      </c>
      <c r="AG324" t="str">
        <f t="shared" si="49"/>
        <v>A679077</v>
      </c>
      <c r="AH324" t="s">
        <v>3929</v>
      </c>
    </row>
    <row r="325" spans="1:34">
      <c r="A325" s="45"/>
      <c r="B325" s="40" t="str">
        <f t="shared" si="50"/>
        <v/>
      </c>
      <c r="C325" s="45"/>
      <c r="D325" s="40" t="str">
        <f t="shared" si="51"/>
        <v/>
      </c>
      <c r="E325" s="77"/>
      <c r="F325" s="40" t="str">
        <f t="shared" si="52"/>
        <v/>
      </c>
      <c r="G325" s="40" t="str">
        <f t="shared" si="53"/>
        <v/>
      </c>
      <c r="H325" s="76"/>
      <c r="I325" s="76"/>
      <c r="J325" s="76"/>
      <c r="K325" s="86"/>
      <c r="L325" s="85"/>
      <c r="M325" s="85"/>
      <c r="N325" s="86"/>
      <c r="O325" s="200"/>
      <c r="P325" s="44"/>
      <c r="Q325" t="str">
        <f>IF(C325="","",'OPĆI DIO'!$C$1)</f>
        <v/>
      </c>
      <c r="R325" t="str">
        <f t="shared" si="54"/>
        <v/>
      </c>
      <c r="S325" t="str">
        <f t="shared" si="55"/>
        <v/>
      </c>
      <c r="T325" t="str">
        <f t="shared" si="56"/>
        <v/>
      </c>
      <c r="U325" t="str">
        <f t="shared" si="57"/>
        <v/>
      </c>
      <c r="AE325" t="s">
        <v>4351</v>
      </c>
      <c r="AF325" t="s">
        <v>4352</v>
      </c>
      <c r="AG325" t="str">
        <f t="shared" si="49"/>
        <v>A679077</v>
      </c>
      <c r="AH325" t="s">
        <v>3929</v>
      </c>
    </row>
    <row r="326" spans="1:34">
      <c r="A326" s="45"/>
      <c r="B326" s="40" t="str">
        <f t="shared" si="50"/>
        <v/>
      </c>
      <c r="C326" s="45"/>
      <c r="D326" s="40" t="str">
        <f t="shared" si="51"/>
        <v/>
      </c>
      <c r="E326" s="77"/>
      <c r="F326" s="40" t="str">
        <f t="shared" si="52"/>
        <v/>
      </c>
      <c r="G326" s="40" t="str">
        <f t="shared" si="53"/>
        <v/>
      </c>
      <c r="H326" s="76"/>
      <c r="I326" s="76"/>
      <c r="J326" s="76"/>
      <c r="K326" s="86"/>
      <c r="L326" s="85"/>
      <c r="M326" s="85"/>
      <c r="N326" s="86"/>
      <c r="O326" s="200"/>
      <c r="P326" s="44"/>
      <c r="Q326" t="str">
        <f>IF(C326="","",'OPĆI DIO'!$C$1)</f>
        <v/>
      </c>
      <c r="R326" t="str">
        <f t="shared" si="54"/>
        <v/>
      </c>
      <c r="S326" t="str">
        <f t="shared" si="55"/>
        <v/>
      </c>
      <c r="T326" t="str">
        <f t="shared" si="56"/>
        <v/>
      </c>
      <c r="U326" t="str">
        <f t="shared" si="57"/>
        <v/>
      </c>
      <c r="AE326" t="s">
        <v>4353</v>
      </c>
      <c r="AF326" t="s">
        <v>4354</v>
      </c>
      <c r="AG326" t="str">
        <f t="shared" si="49"/>
        <v>A679077</v>
      </c>
      <c r="AH326" t="s">
        <v>3929</v>
      </c>
    </row>
    <row r="327" spans="1:34">
      <c r="A327" s="45"/>
      <c r="B327" s="40" t="str">
        <f t="shared" si="50"/>
        <v/>
      </c>
      <c r="C327" s="45"/>
      <c r="D327" s="40" t="str">
        <f t="shared" si="51"/>
        <v/>
      </c>
      <c r="E327" s="77"/>
      <c r="F327" s="40" t="str">
        <f t="shared" si="52"/>
        <v/>
      </c>
      <c r="G327" s="40" t="str">
        <f t="shared" si="53"/>
        <v/>
      </c>
      <c r="H327" s="76"/>
      <c r="I327" s="76"/>
      <c r="J327" s="76"/>
      <c r="K327" s="86"/>
      <c r="L327" s="85"/>
      <c r="M327" s="85"/>
      <c r="N327" s="86"/>
      <c r="O327" s="200"/>
      <c r="P327" s="44"/>
      <c r="Q327" t="str">
        <f>IF(C327="","",'OPĆI DIO'!$C$1)</f>
        <v/>
      </c>
      <c r="R327" t="str">
        <f t="shared" si="54"/>
        <v/>
      </c>
      <c r="S327" t="str">
        <f t="shared" si="55"/>
        <v/>
      </c>
      <c r="T327" t="str">
        <f t="shared" si="56"/>
        <v/>
      </c>
      <c r="U327" t="str">
        <f t="shared" si="57"/>
        <v/>
      </c>
      <c r="AE327" t="s">
        <v>4355</v>
      </c>
      <c r="AF327" t="s">
        <v>4356</v>
      </c>
      <c r="AG327" t="str">
        <f t="shared" si="49"/>
        <v>A679077</v>
      </c>
      <c r="AH327" t="s">
        <v>3929</v>
      </c>
    </row>
    <row r="328" spans="1:34">
      <c r="A328" s="45"/>
      <c r="B328" s="40" t="str">
        <f t="shared" si="50"/>
        <v/>
      </c>
      <c r="C328" s="45"/>
      <c r="D328" s="40" t="str">
        <f t="shared" si="51"/>
        <v/>
      </c>
      <c r="E328" s="77"/>
      <c r="F328" s="40" t="str">
        <f t="shared" si="52"/>
        <v/>
      </c>
      <c r="G328" s="40" t="str">
        <f t="shared" si="53"/>
        <v/>
      </c>
      <c r="H328" s="76"/>
      <c r="I328" s="76"/>
      <c r="J328" s="76"/>
      <c r="K328" s="86"/>
      <c r="L328" s="85"/>
      <c r="M328" s="85"/>
      <c r="N328" s="86"/>
      <c r="O328" s="200"/>
      <c r="P328" s="44"/>
      <c r="Q328" t="str">
        <f>IF(C328="","",'OPĆI DIO'!$C$1)</f>
        <v/>
      </c>
      <c r="R328" t="str">
        <f t="shared" si="54"/>
        <v/>
      </c>
      <c r="S328" t="str">
        <f t="shared" si="55"/>
        <v/>
      </c>
      <c r="T328" t="str">
        <f t="shared" si="56"/>
        <v/>
      </c>
      <c r="U328" t="str">
        <f t="shared" si="57"/>
        <v/>
      </c>
      <c r="AE328" t="s">
        <v>4357</v>
      </c>
      <c r="AF328" t="s">
        <v>2096</v>
      </c>
      <c r="AG328" t="str">
        <f t="shared" ref="AG328:AG391" si="58">LEFT(AE328,7)</f>
        <v>A679077</v>
      </c>
      <c r="AH328" t="s">
        <v>3929</v>
      </c>
    </row>
    <row r="329" spans="1:34">
      <c r="A329" s="45"/>
      <c r="B329" s="40" t="str">
        <f t="shared" si="50"/>
        <v/>
      </c>
      <c r="C329" s="45"/>
      <c r="D329" s="40" t="str">
        <f t="shared" si="51"/>
        <v/>
      </c>
      <c r="E329" s="77"/>
      <c r="F329" s="40" t="str">
        <f t="shared" si="52"/>
        <v/>
      </c>
      <c r="G329" s="40" t="str">
        <f t="shared" si="53"/>
        <v/>
      </c>
      <c r="H329" s="76"/>
      <c r="I329" s="76"/>
      <c r="J329" s="76"/>
      <c r="K329" s="86"/>
      <c r="L329" s="85"/>
      <c r="M329" s="85"/>
      <c r="N329" s="86"/>
      <c r="O329" s="200"/>
      <c r="P329" s="44"/>
      <c r="Q329" t="str">
        <f>IF(C329="","",'OPĆI DIO'!$C$1)</f>
        <v/>
      </c>
      <c r="R329" t="str">
        <f t="shared" si="54"/>
        <v/>
      </c>
      <c r="S329" t="str">
        <f t="shared" si="55"/>
        <v/>
      </c>
      <c r="T329" t="str">
        <f t="shared" si="56"/>
        <v/>
      </c>
      <c r="U329" t="str">
        <f t="shared" si="57"/>
        <v/>
      </c>
      <c r="AE329" t="s">
        <v>4358</v>
      </c>
      <c r="AF329" t="s">
        <v>4359</v>
      </c>
      <c r="AG329" t="str">
        <f t="shared" si="58"/>
        <v>A679077</v>
      </c>
      <c r="AH329" t="s">
        <v>3929</v>
      </c>
    </row>
    <row r="330" spans="1:34">
      <c r="A330" s="45"/>
      <c r="B330" s="40" t="str">
        <f t="shared" si="50"/>
        <v/>
      </c>
      <c r="C330" s="45"/>
      <c r="D330" s="40" t="str">
        <f t="shared" si="51"/>
        <v/>
      </c>
      <c r="E330" s="77"/>
      <c r="F330" s="40" t="str">
        <f t="shared" si="52"/>
        <v/>
      </c>
      <c r="G330" s="40" t="str">
        <f t="shared" si="53"/>
        <v/>
      </c>
      <c r="H330" s="76"/>
      <c r="I330" s="76"/>
      <c r="J330" s="76"/>
      <c r="K330" s="86"/>
      <c r="L330" s="85"/>
      <c r="M330" s="85"/>
      <c r="N330" s="86"/>
      <c r="O330" s="200"/>
      <c r="P330" s="44"/>
      <c r="Q330" t="str">
        <f>IF(C330="","",'OPĆI DIO'!$C$1)</f>
        <v/>
      </c>
      <c r="R330" t="str">
        <f t="shared" si="54"/>
        <v/>
      </c>
      <c r="S330" t="str">
        <f t="shared" si="55"/>
        <v/>
      </c>
      <c r="T330" t="str">
        <f t="shared" si="56"/>
        <v/>
      </c>
      <c r="U330" t="str">
        <f t="shared" si="57"/>
        <v/>
      </c>
      <c r="AE330" t="s">
        <v>4360</v>
      </c>
      <c r="AF330" t="s">
        <v>4361</v>
      </c>
      <c r="AG330" t="str">
        <f t="shared" si="58"/>
        <v>A679077</v>
      </c>
      <c r="AH330" t="s">
        <v>3929</v>
      </c>
    </row>
    <row r="331" spans="1:34">
      <c r="A331" s="45"/>
      <c r="B331" s="40" t="str">
        <f t="shared" si="50"/>
        <v/>
      </c>
      <c r="C331" s="45"/>
      <c r="D331" s="40" t="str">
        <f t="shared" si="51"/>
        <v/>
      </c>
      <c r="E331" s="77"/>
      <c r="F331" s="40" t="str">
        <f t="shared" si="52"/>
        <v/>
      </c>
      <c r="G331" s="40" t="str">
        <f t="shared" si="53"/>
        <v/>
      </c>
      <c r="H331" s="76"/>
      <c r="I331" s="76"/>
      <c r="J331" s="76"/>
      <c r="K331" s="86"/>
      <c r="L331" s="85"/>
      <c r="M331" s="85"/>
      <c r="N331" s="86"/>
      <c r="O331" s="200"/>
      <c r="P331" s="44"/>
      <c r="Q331" t="str">
        <f>IF(C331="","",'OPĆI DIO'!$C$1)</f>
        <v/>
      </c>
      <c r="R331" t="str">
        <f t="shared" si="54"/>
        <v/>
      </c>
      <c r="S331" t="str">
        <f t="shared" si="55"/>
        <v/>
      </c>
      <c r="T331" t="str">
        <f t="shared" si="56"/>
        <v/>
      </c>
      <c r="U331" t="str">
        <f t="shared" si="57"/>
        <v/>
      </c>
      <c r="AE331" t="s">
        <v>4362</v>
      </c>
      <c r="AF331" t="s">
        <v>4363</v>
      </c>
      <c r="AG331" t="str">
        <f t="shared" si="58"/>
        <v>A679077</v>
      </c>
      <c r="AH331" t="s">
        <v>3929</v>
      </c>
    </row>
    <row r="332" spans="1:34">
      <c r="A332" s="45"/>
      <c r="B332" s="40" t="str">
        <f t="shared" si="50"/>
        <v/>
      </c>
      <c r="C332" s="45"/>
      <c r="D332" s="40" t="str">
        <f t="shared" si="51"/>
        <v/>
      </c>
      <c r="E332" s="77"/>
      <c r="F332" s="40" t="str">
        <f t="shared" si="52"/>
        <v/>
      </c>
      <c r="G332" s="40" t="str">
        <f t="shared" si="53"/>
        <v/>
      </c>
      <c r="H332" s="76"/>
      <c r="I332" s="76"/>
      <c r="J332" s="76"/>
      <c r="K332" s="86"/>
      <c r="L332" s="85"/>
      <c r="M332" s="85"/>
      <c r="N332" s="86"/>
      <c r="O332" s="200"/>
      <c r="P332" s="44"/>
      <c r="Q332" t="str">
        <f>IF(C332="","",'OPĆI DIO'!$C$1)</f>
        <v/>
      </c>
      <c r="R332" t="str">
        <f t="shared" si="54"/>
        <v/>
      </c>
      <c r="S332" t="str">
        <f t="shared" si="55"/>
        <v/>
      </c>
      <c r="T332" t="str">
        <f t="shared" si="56"/>
        <v/>
      </c>
      <c r="U332" t="str">
        <f t="shared" si="57"/>
        <v/>
      </c>
      <c r="AE332" t="s">
        <v>4364</v>
      </c>
      <c r="AF332" t="s">
        <v>4365</v>
      </c>
      <c r="AG332" t="str">
        <f t="shared" si="58"/>
        <v>A679077</v>
      </c>
      <c r="AH332" t="s">
        <v>3929</v>
      </c>
    </row>
    <row r="333" spans="1:34">
      <c r="A333" s="45"/>
      <c r="B333" s="40" t="str">
        <f t="shared" si="50"/>
        <v/>
      </c>
      <c r="C333" s="45"/>
      <c r="D333" s="40" t="str">
        <f t="shared" si="51"/>
        <v/>
      </c>
      <c r="E333" s="77"/>
      <c r="F333" s="40" t="str">
        <f t="shared" si="52"/>
        <v/>
      </c>
      <c r="G333" s="40" t="str">
        <f t="shared" si="53"/>
        <v/>
      </c>
      <c r="H333" s="76"/>
      <c r="I333" s="76"/>
      <c r="J333" s="76"/>
      <c r="K333" s="86"/>
      <c r="L333" s="85"/>
      <c r="M333" s="85"/>
      <c r="N333" s="86"/>
      <c r="O333" s="200"/>
      <c r="P333" s="44"/>
      <c r="Q333" t="str">
        <f>IF(C333="","",'OPĆI DIO'!$C$1)</f>
        <v/>
      </c>
      <c r="R333" t="str">
        <f t="shared" si="54"/>
        <v/>
      </c>
      <c r="S333" t="str">
        <f t="shared" si="55"/>
        <v/>
      </c>
      <c r="T333" t="str">
        <f t="shared" si="56"/>
        <v/>
      </c>
      <c r="U333" t="str">
        <f t="shared" si="57"/>
        <v/>
      </c>
      <c r="AE333" t="s">
        <v>4366</v>
      </c>
      <c r="AF333" t="s">
        <v>4367</v>
      </c>
      <c r="AG333" t="str">
        <f t="shared" si="58"/>
        <v>A679077</v>
      </c>
      <c r="AH333" t="s">
        <v>3929</v>
      </c>
    </row>
    <row r="334" spans="1:34">
      <c r="A334" s="45"/>
      <c r="B334" s="40" t="str">
        <f t="shared" si="50"/>
        <v/>
      </c>
      <c r="C334" s="45"/>
      <c r="D334" s="40" t="str">
        <f t="shared" si="51"/>
        <v/>
      </c>
      <c r="E334" s="77"/>
      <c r="F334" s="40" t="str">
        <f t="shared" si="52"/>
        <v/>
      </c>
      <c r="G334" s="40" t="str">
        <f t="shared" si="53"/>
        <v/>
      </c>
      <c r="H334" s="76"/>
      <c r="I334" s="76"/>
      <c r="J334" s="76"/>
      <c r="K334" s="86"/>
      <c r="L334" s="85"/>
      <c r="M334" s="85"/>
      <c r="N334" s="86"/>
      <c r="O334" s="200"/>
      <c r="P334" s="44"/>
      <c r="Q334" t="str">
        <f>IF(C334="","",'OPĆI DIO'!$C$1)</f>
        <v/>
      </c>
      <c r="R334" t="str">
        <f t="shared" si="54"/>
        <v/>
      </c>
      <c r="S334" t="str">
        <f t="shared" si="55"/>
        <v/>
      </c>
      <c r="T334" t="str">
        <f t="shared" si="56"/>
        <v/>
      </c>
      <c r="U334" t="str">
        <f t="shared" si="57"/>
        <v/>
      </c>
      <c r="AE334" t="s">
        <v>4368</v>
      </c>
      <c r="AF334" t="s">
        <v>4369</v>
      </c>
      <c r="AG334" t="str">
        <f t="shared" si="58"/>
        <v>A679077</v>
      </c>
      <c r="AH334" t="s">
        <v>3929</v>
      </c>
    </row>
    <row r="335" spans="1:34">
      <c r="A335" s="45"/>
      <c r="B335" s="40" t="str">
        <f t="shared" si="50"/>
        <v/>
      </c>
      <c r="C335" s="45"/>
      <c r="D335" s="40" t="str">
        <f t="shared" si="51"/>
        <v/>
      </c>
      <c r="E335" s="77"/>
      <c r="F335" s="40" t="str">
        <f t="shared" si="52"/>
        <v/>
      </c>
      <c r="G335" s="40" t="str">
        <f t="shared" si="53"/>
        <v/>
      </c>
      <c r="H335" s="76"/>
      <c r="I335" s="76"/>
      <c r="J335" s="76"/>
      <c r="K335" s="86"/>
      <c r="L335" s="85"/>
      <c r="M335" s="85"/>
      <c r="N335" s="86"/>
      <c r="O335" s="200"/>
      <c r="P335" s="44"/>
      <c r="Q335" t="str">
        <f>IF(C335="","",'OPĆI DIO'!$C$1)</f>
        <v/>
      </c>
      <c r="R335" t="str">
        <f t="shared" si="54"/>
        <v/>
      </c>
      <c r="S335" t="str">
        <f t="shared" si="55"/>
        <v/>
      </c>
      <c r="T335" t="str">
        <f t="shared" si="56"/>
        <v/>
      </c>
      <c r="U335" t="str">
        <f t="shared" si="57"/>
        <v/>
      </c>
      <c r="AE335" t="s">
        <v>4370</v>
      </c>
      <c r="AF335" t="s">
        <v>4371</v>
      </c>
      <c r="AG335" t="str">
        <f t="shared" si="58"/>
        <v>A679077</v>
      </c>
      <c r="AH335" t="s">
        <v>3929</v>
      </c>
    </row>
    <row r="336" spans="1:34">
      <c r="A336" s="45"/>
      <c r="B336" s="40" t="str">
        <f t="shared" si="50"/>
        <v/>
      </c>
      <c r="C336" s="45"/>
      <c r="D336" s="40" t="str">
        <f t="shared" si="51"/>
        <v/>
      </c>
      <c r="E336" s="77"/>
      <c r="F336" s="40" t="str">
        <f t="shared" si="52"/>
        <v/>
      </c>
      <c r="G336" s="40" t="str">
        <f t="shared" si="53"/>
        <v/>
      </c>
      <c r="H336" s="76"/>
      <c r="I336" s="76"/>
      <c r="J336" s="76"/>
      <c r="K336" s="86"/>
      <c r="L336" s="85"/>
      <c r="M336" s="85"/>
      <c r="N336" s="86"/>
      <c r="O336" s="200"/>
      <c r="P336" s="44"/>
      <c r="Q336" t="str">
        <f>IF(C336="","",'OPĆI DIO'!$C$1)</f>
        <v/>
      </c>
      <c r="R336" t="str">
        <f t="shared" si="54"/>
        <v/>
      </c>
      <c r="S336" t="str">
        <f t="shared" si="55"/>
        <v/>
      </c>
      <c r="T336" t="str">
        <f t="shared" si="56"/>
        <v/>
      </c>
      <c r="U336" t="str">
        <f t="shared" si="57"/>
        <v/>
      </c>
      <c r="AE336" t="s">
        <v>4372</v>
      </c>
      <c r="AF336" t="s">
        <v>4373</v>
      </c>
      <c r="AG336" t="str">
        <f t="shared" si="58"/>
        <v>A679077</v>
      </c>
      <c r="AH336" t="s">
        <v>3929</v>
      </c>
    </row>
    <row r="337" spans="1:34">
      <c r="A337" s="45"/>
      <c r="B337" s="40" t="str">
        <f t="shared" si="50"/>
        <v/>
      </c>
      <c r="C337" s="45"/>
      <c r="D337" s="40" t="str">
        <f t="shared" si="51"/>
        <v/>
      </c>
      <c r="E337" s="77"/>
      <c r="F337" s="40" t="str">
        <f t="shared" si="52"/>
        <v/>
      </c>
      <c r="G337" s="40" t="str">
        <f t="shared" si="53"/>
        <v/>
      </c>
      <c r="H337" s="76"/>
      <c r="I337" s="76"/>
      <c r="J337" s="76"/>
      <c r="K337" s="86"/>
      <c r="L337" s="85"/>
      <c r="M337" s="85"/>
      <c r="N337" s="86"/>
      <c r="O337" s="200"/>
      <c r="P337" s="44"/>
      <c r="Q337" t="str">
        <f>IF(C337="","",'OPĆI DIO'!$C$1)</f>
        <v/>
      </c>
      <c r="R337" t="str">
        <f t="shared" si="54"/>
        <v/>
      </c>
      <c r="S337" t="str">
        <f t="shared" si="55"/>
        <v/>
      </c>
      <c r="T337" t="str">
        <f t="shared" si="56"/>
        <v/>
      </c>
      <c r="U337" t="str">
        <f t="shared" si="57"/>
        <v/>
      </c>
      <c r="AE337" t="s">
        <v>721</v>
      </c>
      <c r="AF337" t="s">
        <v>722</v>
      </c>
      <c r="AG337" t="str">
        <f t="shared" si="58"/>
        <v>A679078</v>
      </c>
      <c r="AH337" t="s">
        <v>3929</v>
      </c>
    </row>
    <row r="338" spans="1:34">
      <c r="A338" s="45"/>
      <c r="B338" s="40" t="str">
        <f t="shared" si="50"/>
        <v/>
      </c>
      <c r="C338" s="45"/>
      <c r="D338" s="40" t="str">
        <f t="shared" si="51"/>
        <v/>
      </c>
      <c r="E338" s="77"/>
      <c r="F338" s="40" t="str">
        <f t="shared" si="52"/>
        <v/>
      </c>
      <c r="G338" s="40" t="str">
        <f t="shared" si="53"/>
        <v/>
      </c>
      <c r="H338" s="76"/>
      <c r="I338" s="76"/>
      <c r="J338" s="76"/>
      <c r="K338" s="86"/>
      <c r="L338" s="85"/>
      <c r="M338" s="85"/>
      <c r="N338" s="86"/>
      <c r="O338" s="200"/>
      <c r="P338" s="44"/>
      <c r="Q338" t="str">
        <f>IF(C338="","",'OPĆI DIO'!$C$1)</f>
        <v/>
      </c>
      <c r="R338" t="str">
        <f t="shared" si="54"/>
        <v/>
      </c>
      <c r="S338" t="str">
        <f t="shared" si="55"/>
        <v/>
      </c>
      <c r="T338" t="str">
        <f t="shared" si="56"/>
        <v/>
      </c>
      <c r="U338" t="str">
        <f t="shared" si="57"/>
        <v/>
      </c>
      <c r="AE338" t="s">
        <v>723</v>
      </c>
      <c r="AF338" t="s">
        <v>724</v>
      </c>
      <c r="AG338" t="str">
        <f t="shared" si="58"/>
        <v>A679078</v>
      </c>
      <c r="AH338" t="s">
        <v>3929</v>
      </c>
    </row>
    <row r="339" spans="1:34">
      <c r="A339" s="45"/>
      <c r="B339" s="40" t="str">
        <f t="shared" si="50"/>
        <v/>
      </c>
      <c r="C339" s="45"/>
      <c r="D339" s="40" t="str">
        <f t="shared" si="51"/>
        <v/>
      </c>
      <c r="E339" s="77"/>
      <c r="F339" s="40" t="str">
        <f t="shared" si="52"/>
        <v/>
      </c>
      <c r="G339" s="40" t="str">
        <f t="shared" si="53"/>
        <v/>
      </c>
      <c r="H339" s="76"/>
      <c r="I339" s="76"/>
      <c r="J339" s="76"/>
      <c r="K339" s="86"/>
      <c r="L339" s="85"/>
      <c r="M339" s="85"/>
      <c r="N339" s="86"/>
      <c r="O339" s="200"/>
      <c r="P339" s="44"/>
      <c r="Q339" t="str">
        <f>IF(C339="","",'OPĆI DIO'!$C$1)</f>
        <v/>
      </c>
      <c r="R339" t="str">
        <f t="shared" si="54"/>
        <v/>
      </c>
      <c r="S339" t="str">
        <f t="shared" si="55"/>
        <v/>
      </c>
      <c r="T339" t="str">
        <f t="shared" si="56"/>
        <v/>
      </c>
      <c r="U339" t="str">
        <f t="shared" si="57"/>
        <v/>
      </c>
      <c r="AE339" t="s">
        <v>725</v>
      </c>
      <c r="AF339" t="s">
        <v>726</v>
      </c>
      <c r="AG339" t="str">
        <f t="shared" si="58"/>
        <v>A679078</v>
      </c>
      <c r="AH339" t="s">
        <v>3929</v>
      </c>
    </row>
    <row r="340" spans="1:34">
      <c r="A340" s="45"/>
      <c r="B340" s="40" t="str">
        <f t="shared" si="50"/>
        <v/>
      </c>
      <c r="C340" s="45"/>
      <c r="D340" s="40" t="str">
        <f t="shared" si="51"/>
        <v/>
      </c>
      <c r="E340" s="77"/>
      <c r="F340" s="40" t="str">
        <f t="shared" si="52"/>
        <v/>
      </c>
      <c r="G340" s="40" t="str">
        <f t="shared" si="53"/>
        <v/>
      </c>
      <c r="H340" s="76"/>
      <c r="I340" s="76"/>
      <c r="J340" s="76"/>
      <c r="K340" s="86"/>
      <c r="L340" s="85"/>
      <c r="M340" s="85"/>
      <c r="N340" s="86"/>
      <c r="O340" s="200"/>
      <c r="P340" s="44"/>
      <c r="Q340" t="str">
        <f>IF(C340="","",'OPĆI DIO'!$C$1)</f>
        <v/>
      </c>
      <c r="R340" t="str">
        <f t="shared" si="54"/>
        <v/>
      </c>
      <c r="S340" t="str">
        <f t="shared" si="55"/>
        <v/>
      </c>
      <c r="T340" t="str">
        <f t="shared" si="56"/>
        <v/>
      </c>
      <c r="U340" t="str">
        <f t="shared" si="57"/>
        <v/>
      </c>
      <c r="AE340" t="s">
        <v>727</v>
      </c>
      <c r="AF340" t="s">
        <v>728</v>
      </c>
      <c r="AG340" t="str">
        <f t="shared" si="58"/>
        <v>A679078</v>
      </c>
      <c r="AH340" t="s">
        <v>3929</v>
      </c>
    </row>
    <row r="341" spans="1:34">
      <c r="A341" s="45"/>
      <c r="B341" s="40" t="str">
        <f t="shared" si="50"/>
        <v/>
      </c>
      <c r="C341" s="45"/>
      <c r="D341" s="40" t="str">
        <f t="shared" si="51"/>
        <v/>
      </c>
      <c r="E341" s="77"/>
      <c r="F341" s="40" t="str">
        <f t="shared" si="52"/>
        <v/>
      </c>
      <c r="G341" s="40" t="str">
        <f t="shared" si="53"/>
        <v/>
      </c>
      <c r="H341" s="76"/>
      <c r="I341" s="76"/>
      <c r="J341" s="76"/>
      <c r="K341" s="86"/>
      <c r="L341" s="85"/>
      <c r="M341" s="85"/>
      <c r="N341" s="86"/>
      <c r="O341" s="200"/>
      <c r="P341" s="44"/>
      <c r="Q341" t="str">
        <f>IF(C341="","",'OPĆI DIO'!$C$1)</f>
        <v/>
      </c>
      <c r="R341" t="str">
        <f t="shared" si="54"/>
        <v/>
      </c>
      <c r="S341" t="str">
        <f t="shared" si="55"/>
        <v/>
      </c>
      <c r="T341" t="str">
        <f t="shared" si="56"/>
        <v/>
      </c>
      <c r="U341" t="str">
        <f t="shared" si="57"/>
        <v/>
      </c>
      <c r="AE341" t="s">
        <v>4374</v>
      </c>
      <c r="AF341" t="s">
        <v>4375</v>
      </c>
      <c r="AG341" t="str">
        <f t="shared" si="58"/>
        <v>A679078</v>
      </c>
      <c r="AH341" t="s">
        <v>3929</v>
      </c>
    </row>
    <row r="342" spans="1:34">
      <c r="A342" s="45"/>
      <c r="B342" s="40" t="str">
        <f t="shared" si="50"/>
        <v/>
      </c>
      <c r="C342" s="45"/>
      <c r="D342" s="40" t="str">
        <f t="shared" si="51"/>
        <v/>
      </c>
      <c r="E342" s="77"/>
      <c r="F342" s="40" t="str">
        <f t="shared" si="52"/>
        <v/>
      </c>
      <c r="G342" s="40" t="str">
        <f t="shared" si="53"/>
        <v/>
      </c>
      <c r="H342" s="76"/>
      <c r="I342" s="76"/>
      <c r="J342" s="76"/>
      <c r="K342" s="86"/>
      <c r="L342" s="85"/>
      <c r="M342" s="85"/>
      <c r="N342" s="86"/>
      <c r="O342" s="200"/>
      <c r="P342" s="44"/>
      <c r="Q342" t="str">
        <f>IF(C342="","",'OPĆI DIO'!$C$1)</f>
        <v/>
      </c>
      <c r="R342" t="str">
        <f t="shared" si="54"/>
        <v/>
      </c>
      <c r="S342" t="str">
        <f t="shared" si="55"/>
        <v/>
      </c>
      <c r="T342" t="str">
        <f t="shared" si="56"/>
        <v/>
      </c>
      <c r="U342" t="str">
        <f t="shared" si="57"/>
        <v/>
      </c>
      <c r="AE342" t="s">
        <v>729</v>
      </c>
      <c r="AF342" t="s">
        <v>730</v>
      </c>
      <c r="AG342" t="str">
        <f t="shared" si="58"/>
        <v>A679078</v>
      </c>
      <c r="AH342" t="s">
        <v>3929</v>
      </c>
    </row>
    <row r="343" spans="1:34">
      <c r="A343" s="45"/>
      <c r="B343" s="40" t="str">
        <f t="shared" si="50"/>
        <v/>
      </c>
      <c r="C343" s="45"/>
      <c r="D343" s="40" t="str">
        <f t="shared" si="51"/>
        <v/>
      </c>
      <c r="E343" s="77"/>
      <c r="F343" s="40" t="str">
        <f t="shared" si="52"/>
        <v/>
      </c>
      <c r="G343" s="40" t="str">
        <f t="shared" si="53"/>
        <v/>
      </c>
      <c r="H343" s="76"/>
      <c r="I343" s="76"/>
      <c r="J343" s="76"/>
      <c r="K343" s="86"/>
      <c r="L343" s="85"/>
      <c r="M343" s="85"/>
      <c r="N343" s="86"/>
      <c r="O343" s="200"/>
      <c r="P343" s="44"/>
      <c r="Q343" t="str">
        <f>IF(C343="","",'OPĆI DIO'!$C$1)</f>
        <v/>
      </c>
      <c r="R343" t="str">
        <f t="shared" si="54"/>
        <v/>
      </c>
      <c r="S343" t="str">
        <f t="shared" si="55"/>
        <v/>
      </c>
      <c r="T343" t="str">
        <f t="shared" si="56"/>
        <v/>
      </c>
      <c r="U343" t="str">
        <f t="shared" si="57"/>
        <v/>
      </c>
      <c r="AE343" t="s">
        <v>731</v>
      </c>
      <c r="AF343" t="s">
        <v>732</v>
      </c>
      <c r="AG343" t="str">
        <f t="shared" si="58"/>
        <v>A679078</v>
      </c>
      <c r="AH343" t="s">
        <v>3929</v>
      </c>
    </row>
    <row r="344" spans="1:34">
      <c r="A344" s="45"/>
      <c r="B344" s="40" t="str">
        <f t="shared" si="50"/>
        <v/>
      </c>
      <c r="C344" s="45"/>
      <c r="D344" s="40" t="str">
        <f t="shared" si="51"/>
        <v/>
      </c>
      <c r="E344" s="77"/>
      <c r="F344" s="40" t="str">
        <f t="shared" si="52"/>
        <v/>
      </c>
      <c r="G344" s="40" t="str">
        <f t="shared" si="53"/>
        <v/>
      </c>
      <c r="H344" s="76"/>
      <c r="I344" s="76"/>
      <c r="J344" s="76"/>
      <c r="K344" s="86"/>
      <c r="L344" s="85"/>
      <c r="M344" s="85"/>
      <c r="N344" s="86"/>
      <c r="O344" s="200"/>
      <c r="P344" s="44"/>
      <c r="Q344" t="str">
        <f>IF(C344="","",'OPĆI DIO'!$C$1)</f>
        <v/>
      </c>
      <c r="R344" t="str">
        <f t="shared" si="54"/>
        <v/>
      </c>
      <c r="S344" t="str">
        <f t="shared" si="55"/>
        <v/>
      </c>
      <c r="T344" t="str">
        <f t="shared" si="56"/>
        <v/>
      </c>
      <c r="U344" t="str">
        <f t="shared" si="57"/>
        <v/>
      </c>
      <c r="AE344" t="s">
        <v>4376</v>
      </c>
      <c r="AF344" t="s">
        <v>4377</v>
      </c>
      <c r="AG344" t="str">
        <f t="shared" si="58"/>
        <v>A679078</v>
      </c>
      <c r="AH344" t="s">
        <v>3929</v>
      </c>
    </row>
    <row r="345" spans="1:34">
      <c r="A345" s="45"/>
      <c r="B345" s="40" t="str">
        <f t="shared" si="50"/>
        <v/>
      </c>
      <c r="C345" s="45"/>
      <c r="D345" s="40" t="str">
        <f t="shared" si="51"/>
        <v/>
      </c>
      <c r="E345" s="77"/>
      <c r="F345" s="40" t="str">
        <f t="shared" si="52"/>
        <v/>
      </c>
      <c r="G345" s="40" t="str">
        <f t="shared" si="53"/>
        <v/>
      </c>
      <c r="H345" s="76"/>
      <c r="I345" s="76"/>
      <c r="J345" s="76"/>
      <c r="K345" s="86"/>
      <c r="L345" s="85"/>
      <c r="M345" s="85"/>
      <c r="N345" s="86"/>
      <c r="O345" s="200"/>
      <c r="P345" s="44"/>
      <c r="Q345" t="str">
        <f>IF(C345="","",'OPĆI DIO'!$C$1)</f>
        <v/>
      </c>
      <c r="R345" t="str">
        <f t="shared" si="54"/>
        <v/>
      </c>
      <c r="S345" t="str">
        <f t="shared" si="55"/>
        <v/>
      </c>
      <c r="T345" t="str">
        <f t="shared" si="56"/>
        <v/>
      </c>
      <c r="U345" t="str">
        <f t="shared" si="57"/>
        <v/>
      </c>
      <c r="AE345" t="s">
        <v>4378</v>
      </c>
      <c r="AF345" t="s">
        <v>4379</v>
      </c>
      <c r="AG345" t="str">
        <f t="shared" si="58"/>
        <v>A679078</v>
      </c>
      <c r="AH345" t="s">
        <v>3929</v>
      </c>
    </row>
    <row r="346" spans="1:34">
      <c r="A346" s="45"/>
      <c r="B346" s="40" t="str">
        <f t="shared" si="50"/>
        <v/>
      </c>
      <c r="C346" s="45"/>
      <c r="D346" s="40" t="str">
        <f t="shared" si="51"/>
        <v/>
      </c>
      <c r="E346" s="77"/>
      <c r="F346" s="40" t="str">
        <f t="shared" si="52"/>
        <v/>
      </c>
      <c r="G346" s="40" t="str">
        <f t="shared" si="53"/>
        <v/>
      </c>
      <c r="H346" s="76"/>
      <c r="I346" s="76"/>
      <c r="J346" s="76"/>
      <c r="K346" s="86"/>
      <c r="L346" s="85"/>
      <c r="M346" s="85"/>
      <c r="N346" s="86"/>
      <c r="O346" s="200"/>
      <c r="P346" s="44"/>
      <c r="Q346" t="str">
        <f>IF(C346="","",'OPĆI DIO'!$C$1)</f>
        <v/>
      </c>
      <c r="R346" t="str">
        <f t="shared" si="54"/>
        <v/>
      </c>
      <c r="S346" t="str">
        <f t="shared" si="55"/>
        <v/>
      </c>
      <c r="T346" t="str">
        <f t="shared" si="56"/>
        <v/>
      </c>
      <c r="U346" t="str">
        <f t="shared" si="57"/>
        <v/>
      </c>
      <c r="AE346" t="s">
        <v>733</v>
      </c>
      <c r="AF346" t="s">
        <v>734</v>
      </c>
      <c r="AG346" t="str">
        <f t="shared" si="58"/>
        <v>A679078</v>
      </c>
      <c r="AH346" t="s">
        <v>3929</v>
      </c>
    </row>
    <row r="347" spans="1:34">
      <c r="A347" s="45"/>
      <c r="B347" s="40" t="str">
        <f t="shared" si="50"/>
        <v/>
      </c>
      <c r="C347" s="45"/>
      <c r="D347" s="40" t="str">
        <f t="shared" si="51"/>
        <v/>
      </c>
      <c r="E347" s="77"/>
      <c r="F347" s="40" t="str">
        <f t="shared" si="52"/>
        <v/>
      </c>
      <c r="G347" s="40" t="str">
        <f t="shared" si="53"/>
        <v/>
      </c>
      <c r="H347" s="76"/>
      <c r="I347" s="76"/>
      <c r="J347" s="76"/>
      <c r="K347" s="86"/>
      <c r="L347" s="85"/>
      <c r="M347" s="85"/>
      <c r="N347" s="86"/>
      <c r="O347" s="200"/>
      <c r="P347" s="44"/>
      <c r="Q347" t="str">
        <f>IF(C347="","",'OPĆI DIO'!$C$1)</f>
        <v/>
      </c>
      <c r="R347" t="str">
        <f t="shared" si="54"/>
        <v/>
      </c>
      <c r="S347" t="str">
        <f t="shared" si="55"/>
        <v/>
      </c>
      <c r="T347" t="str">
        <f t="shared" si="56"/>
        <v/>
      </c>
      <c r="U347" t="str">
        <f t="shared" si="57"/>
        <v/>
      </c>
      <c r="AE347" t="s">
        <v>1101</v>
      </c>
      <c r="AF347" t="s">
        <v>1102</v>
      </c>
      <c r="AG347" t="str">
        <f t="shared" si="58"/>
        <v>A679078</v>
      </c>
      <c r="AH347" t="s">
        <v>3929</v>
      </c>
    </row>
    <row r="348" spans="1:34">
      <c r="A348" s="45"/>
      <c r="B348" s="40" t="str">
        <f t="shared" si="50"/>
        <v/>
      </c>
      <c r="C348" s="45"/>
      <c r="D348" s="40" t="str">
        <f t="shared" si="51"/>
        <v/>
      </c>
      <c r="E348" s="77"/>
      <c r="F348" s="40" t="str">
        <f t="shared" si="52"/>
        <v/>
      </c>
      <c r="G348" s="40" t="str">
        <f t="shared" si="53"/>
        <v/>
      </c>
      <c r="H348" s="76"/>
      <c r="I348" s="76"/>
      <c r="J348" s="76"/>
      <c r="K348" s="86"/>
      <c r="L348" s="85"/>
      <c r="M348" s="85"/>
      <c r="N348" s="86"/>
      <c r="O348" s="200"/>
      <c r="P348" s="44"/>
      <c r="Q348" t="str">
        <f>IF(C348="","",'OPĆI DIO'!$C$1)</f>
        <v/>
      </c>
      <c r="R348" t="str">
        <f t="shared" si="54"/>
        <v/>
      </c>
      <c r="S348" t="str">
        <f t="shared" si="55"/>
        <v/>
      </c>
      <c r="T348" t="str">
        <f t="shared" si="56"/>
        <v/>
      </c>
      <c r="U348" t="str">
        <f t="shared" si="57"/>
        <v/>
      </c>
      <c r="AE348" t="s">
        <v>1103</v>
      </c>
      <c r="AF348" t="s">
        <v>1104</v>
      </c>
      <c r="AG348" t="str">
        <f t="shared" si="58"/>
        <v>A679078</v>
      </c>
      <c r="AH348" t="s">
        <v>3929</v>
      </c>
    </row>
    <row r="349" spans="1:34">
      <c r="A349" s="45"/>
      <c r="B349" s="40" t="str">
        <f t="shared" si="50"/>
        <v/>
      </c>
      <c r="C349" s="45"/>
      <c r="D349" s="40" t="str">
        <f t="shared" si="51"/>
        <v/>
      </c>
      <c r="E349" s="77"/>
      <c r="F349" s="40" t="str">
        <f t="shared" si="52"/>
        <v/>
      </c>
      <c r="G349" s="40" t="str">
        <f t="shared" si="53"/>
        <v/>
      </c>
      <c r="H349" s="76"/>
      <c r="I349" s="76"/>
      <c r="J349" s="76"/>
      <c r="K349" s="86"/>
      <c r="L349" s="85"/>
      <c r="M349" s="85"/>
      <c r="N349" s="86"/>
      <c r="O349" s="200"/>
      <c r="P349" s="44"/>
      <c r="Q349" t="str">
        <f>IF(C349="","",'OPĆI DIO'!$C$1)</f>
        <v/>
      </c>
      <c r="R349" t="str">
        <f t="shared" si="54"/>
        <v/>
      </c>
      <c r="S349" t="str">
        <f t="shared" si="55"/>
        <v/>
      </c>
      <c r="T349" t="str">
        <f t="shared" si="56"/>
        <v/>
      </c>
      <c r="U349" t="str">
        <f t="shared" si="57"/>
        <v/>
      </c>
      <c r="AE349" t="s">
        <v>1105</v>
      </c>
      <c r="AF349" t="s">
        <v>1106</v>
      </c>
      <c r="AG349" t="str">
        <f t="shared" si="58"/>
        <v>A679078</v>
      </c>
      <c r="AH349" t="s">
        <v>3929</v>
      </c>
    </row>
    <row r="350" spans="1:34">
      <c r="A350" s="45"/>
      <c r="B350" s="40" t="str">
        <f t="shared" si="50"/>
        <v/>
      </c>
      <c r="C350" s="45"/>
      <c r="D350" s="40" t="str">
        <f t="shared" si="51"/>
        <v/>
      </c>
      <c r="E350" s="77"/>
      <c r="F350" s="40" t="str">
        <f t="shared" si="52"/>
        <v/>
      </c>
      <c r="G350" s="40" t="str">
        <f t="shared" si="53"/>
        <v/>
      </c>
      <c r="H350" s="76"/>
      <c r="I350" s="76"/>
      <c r="J350" s="76"/>
      <c r="K350" s="86"/>
      <c r="L350" s="85"/>
      <c r="M350" s="85"/>
      <c r="N350" s="86"/>
      <c r="O350" s="200"/>
      <c r="P350" s="44"/>
      <c r="Q350" t="str">
        <f>IF(C350="","",'OPĆI DIO'!$C$1)</f>
        <v/>
      </c>
      <c r="R350" t="str">
        <f t="shared" si="54"/>
        <v/>
      </c>
      <c r="S350" t="str">
        <f t="shared" si="55"/>
        <v/>
      </c>
      <c r="T350" t="str">
        <f t="shared" si="56"/>
        <v/>
      </c>
      <c r="U350" t="str">
        <f t="shared" si="57"/>
        <v/>
      </c>
      <c r="AE350" t="s">
        <v>1107</v>
      </c>
      <c r="AF350" t="s">
        <v>1108</v>
      </c>
      <c r="AG350" t="str">
        <f t="shared" si="58"/>
        <v>A679078</v>
      </c>
      <c r="AH350" t="s">
        <v>3929</v>
      </c>
    </row>
    <row r="351" spans="1:34">
      <c r="A351" s="45"/>
      <c r="B351" s="40" t="str">
        <f t="shared" si="50"/>
        <v/>
      </c>
      <c r="C351" s="45"/>
      <c r="D351" s="40" t="str">
        <f t="shared" si="51"/>
        <v/>
      </c>
      <c r="E351" s="77"/>
      <c r="F351" s="40" t="str">
        <f t="shared" si="52"/>
        <v/>
      </c>
      <c r="G351" s="40" t="str">
        <f t="shared" si="53"/>
        <v/>
      </c>
      <c r="H351" s="76"/>
      <c r="I351" s="76"/>
      <c r="J351" s="76"/>
      <c r="K351" s="86"/>
      <c r="L351" s="85"/>
      <c r="M351" s="85"/>
      <c r="N351" s="86"/>
      <c r="O351" s="200"/>
      <c r="P351" s="44"/>
      <c r="Q351" t="str">
        <f>IF(C351="","",'OPĆI DIO'!$C$1)</f>
        <v/>
      </c>
      <c r="R351" t="str">
        <f t="shared" si="54"/>
        <v/>
      </c>
      <c r="S351" t="str">
        <f t="shared" si="55"/>
        <v/>
      </c>
      <c r="T351" t="str">
        <f t="shared" si="56"/>
        <v/>
      </c>
      <c r="U351" t="str">
        <f t="shared" si="57"/>
        <v/>
      </c>
      <c r="AE351" t="s">
        <v>1109</v>
      </c>
      <c r="AF351" t="s">
        <v>1110</v>
      </c>
      <c r="AG351" t="str">
        <f t="shared" si="58"/>
        <v>A679078</v>
      </c>
      <c r="AH351" t="s">
        <v>3929</v>
      </c>
    </row>
    <row r="352" spans="1:34">
      <c r="A352" s="45"/>
      <c r="B352" s="40" t="str">
        <f t="shared" si="50"/>
        <v/>
      </c>
      <c r="C352" s="45"/>
      <c r="D352" s="40" t="str">
        <f t="shared" si="51"/>
        <v/>
      </c>
      <c r="E352" s="77"/>
      <c r="F352" s="40" t="str">
        <f t="shared" si="52"/>
        <v/>
      </c>
      <c r="G352" s="40" t="str">
        <f t="shared" si="53"/>
        <v/>
      </c>
      <c r="H352" s="76"/>
      <c r="I352" s="76"/>
      <c r="J352" s="76"/>
      <c r="K352" s="86"/>
      <c r="L352" s="85"/>
      <c r="M352" s="85"/>
      <c r="N352" s="86"/>
      <c r="O352" s="200"/>
      <c r="P352" s="44"/>
      <c r="Q352" t="str">
        <f>IF(C352="","",'OPĆI DIO'!$C$1)</f>
        <v/>
      </c>
      <c r="R352" t="str">
        <f t="shared" si="54"/>
        <v/>
      </c>
      <c r="S352" t="str">
        <f t="shared" si="55"/>
        <v/>
      </c>
      <c r="T352" t="str">
        <f t="shared" si="56"/>
        <v/>
      </c>
      <c r="U352" t="str">
        <f t="shared" si="57"/>
        <v/>
      </c>
      <c r="AE352" t="s">
        <v>1111</v>
      </c>
      <c r="AF352" t="s">
        <v>1112</v>
      </c>
      <c r="AG352" t="str">
        <f t="shared" si="58"/>
        <v>A679078</v>
      </c>
      <c r="AH352" t="s">
        <v>3929</v>
      </c>
    </row>
    <row r="353" spans="1:34">
      <c r="A353" s="45"/>
      <c r="B353" s="40" t="str">
        <f t="shared" si="50"/>
        <v/>
      </c>
      <c r="C353" s="45"/>
      <c r="D353" s="40" t="str">
        <f t="shared" si="51"/>
        <v/>
      </c>
      <c r="E353" s="77"/>
      <c r="F353" s="40" t="str">
        <f t="shared" si="52"/>
        <v/>
      </c>
      <c r="G353" s="40" t="str">
        <f t="shared" si="53"/>
        <v/>
      </c>
      <c r="H353" s="76"/>
      <c r="I353" s="76"/>
      <c r="J353" s="76"/>
      <c r="K353" s="86"/>
      <c r="L353" s="85"/>
      <c r="M353" s="85"/>
      <c r="N353" s="86"/>
      <c r="O353" s="200"/>
      <c r="P353" s="44"/>
      <c r="Q353" t="str">
        <f>IF(C353="","",'OPĆI DIO'!$C$1)</f>
        <v/>
      </c>
      <c r="R353" t="str">
        <f t="shared" si="54"/>
        <v/>
      </c>
      <c r="S353" t="str">
        <f t="shared" si="55"/>
        <v/>
      </c>
      <c r="T353" t="str">
        <f t="shared" si="56"/>
        <v/>
      </c>
      <c r="U353" t="str">
        <f t="shared" si="57"/>
        <v/>
      </c>
      <c r="AE353" t="s">
        <v>1113</v>
      </c>
      <c r="AF353" t="s">
        <v>1114</v>
      </c>
      <c r="AG353" t="str">
        <f t="shared" si="58"/>
        <v>A679078</v>
      </c>
      <c r="AH353" t="s">
        <v>3929</v>
      </c>
    </row>
    <row r="354" spans="1:34">
      <c r="A354" s="45"/>
      <c r="B354" s="40" t="str">
        <f t="shared" si="50"/>
        <v/>
      </c>
      <c r="C354" s="45"/>
      <c r="D354" s="40" t="str">
        <f t="shared" si="51"/>
        <v/>
      </c>
      <c r="E354" s="77"/>
      <c r="F354" s="40" t="str">
        <f t="shared" si="52"/>
        <v/>
      </c>
      <c r="G354" s="40" t="str">
        <f t="shared" si="53"/>
        <v/>
      </c>
      <c r="H354" s="76"/>
      <c r="I354" s="76"/>
      <c r="J354" s="76"/>
      <c r="K354" s="86"/>
      <c r="L354" s="85"/>
      <c r="M354" s="85"/>
      <c r="N354" s="86"/>
      <c r="O354" s="200"/>
      <c r="P354" s="44"/>
      <c r="Q354" t="str">
        <f>IF(C354="","",'OPĆI DIO'!$C$1)</f>
        <v/>
      </c>
      <c r="R354" t="str">
        <f t="shared" si="54"/>
        <v/>
      </c>
      <c r="S354" t="str">
        <f t="shared" si="55"/>
        <v/>
      </c>
      <c r="T354" t="str">
        <f t="shared" si="56"/>
        <v/>
      </c>
      <c r="U354" t="str">
        <f t="shared" si="57"/>
        <v/>
      </c>
      <c r="AE354" t="s">
        <v>1115</v>
      </c>
      <c r="AF354" t="s">
        <v>1116</v>
      </c>
      <c r="AG354" t="str">
        <f t="shared" si="58"/>
        <v>A679078</v>
      </c>
      <c r="AH354" t="s">
        <v>3929</v>
      </c>
    </row>
    <row r="355" spans="1:34">
      <c r="A355" s="45"/>
      <c r="B355" s="40" t="str">
        <f t="shared" si="50"/>
        <v/>
      </c>
      <c r="C355" s="45"/>
      <c r="D355" s="40" t="str">
        <f t="shared" si="51"/>
        <v/>
      </c>
      <c r="E355" s="77"/>
      <c r="F355" s="40" t="str">
        <f t="shared" si="52"/>
        <v/>
      </c>
      <c r="G355" s="40" t="str">
        <f t="shared" si="53"/>
        <v/>
      </c>
      <c r="H355" s="76"/>
      <c r="I355" s="76"/>
      <c r="J355" s="76"/>
      <c r="K355" s="86"/>
      <c r="L355" s="85"/>
      <c r="M355" s="85"/>
      <c r="N355" s="86"/>
      <c r="O355" s="200"/>
      <c r="P355" s="44"/>
      <c r="Q355" t="str">
        <f>IF(C355="","",'OPĆI DIO'!$C$1)</f>
        <v/>
      </c>
      <c r="R355" t="str">
        <f t="shared" si="54"/>
        <v/>
      </c>
      <c r="S355" t="str">
        <f t="shared" si="55"/>
        <v/>
      </c>
      <c r="T355" t="str">
        <f t="shared" si="56"/>
        <v/>
      </c>
      <c r="U355" t="str">
        <f t="shared" si="57"/>
        <v/>
      </c>
      <c r="AE355" t="s">
        <v>1117</v>
      </c>
      <c r="AF355" t="s">
        <v>1118</v>
      </c>
      <c r="AG355" t="str">
        <f t="shared" si="58"/>
        <v>A679078</v>
      </c>
      <c r="AH355" t="s">
        <v>3929</v>
      </c>
    </row>
    <row r="356" spans="1:34">
      <c r="A356" s="45"/>
      <c r="B356" s="40" t="str">
        <f t="shared" si="50"/>
        <v/>
      </c>
      <c r="C356" s="45"/>
      <c r="D356" s="40" t="str">
        <f t="shared" si="51"/>
        <v/>
      </c>
      <c r="E356" s="77"/>
      <c r="F356" s="40" t="str">
        <f t="shared" si="52"/>
        <v/>
      </c>
      <c r="G356" s="40" t="str">
        <f t="shared" si="53"/>
        <v/>
      </c>
      <c r="H356" s="76"/>
      <c r="I356" s="76"/>
      <c r="J356" s="76"/>
      <c r="K356" s="86"/>
      <c r="L356" s="85"/>
      <c r="M356" s="85"/>
      <c r="N356" s="86"/>
      <c r="O356" s="200"/>
      <c r="P356" s="44"/>
      <c r="Q356" t="str">
        <f>IF(C356="","",'OPĆI DIO'!$C$1)</f>
        <v/>
      </c>
      <c r="R356" t="str">
        <f t="shared" si="54"/>
        <v/>
      </c>
      <c r="S356" t="str">
        <f t="shared" si="55"/>
        <v/>
      </c>
      <c r="T356" t="str">
        <f t="shared" si="56"/>
        <v/>
      </c>
      <c r="U356" t="str">
        <f t="shared" si="57"/>
        <v/>
      </c>
      <c r="AE356" t="s">
        <v>1119</v>
      </c>
      <c r="AF356" t="s">
        <v>1120</v>
      </c>
      <c r="AG356" t="str">
        <f t="shared" si="58"/>
        <v>A679078</v>
      </c>
      <c r="AH356" t="s">
        <v>3929</v>
      </c>
    </row>
    <row r="357" spans="1:34">
      <c r="A357" s="45"/>
      <c r="B357" s="40" t="str">
        <f t="shared" si="50"/>
        <v/>
      </c>
      <c r="C357" s="45"/>
      <c r="D357" s="40" t="str">
        <f t="shared" si="51"/>
        <v/>
      </c>
      <c r="E357" s="77"/>
      <c r="F357" s="40" t="str">
        <f t="shared" si="52"/>
        <v/>
      </c>
      <c r="G357" s="40" t="str">
        <f t="shared" si="53"/>
        <v/>
      </c>
      <c r="H357" s="76"/>
      <c r="I357" s="76"/>
      <c r="J357" s="76"/>
      <c r="K357" s="86"/>
      <c r="L357" s="85"/>
      <c r="M357" s="85"/>
      <c r="N357" s="86"/>
      <c r="O357" s="200"/>
      <c r="P357" s="44"/>
      <c r="Q357" t="str">
        <f>IF(C357="","",'OPĆI DIO'!$C$1)</f>
        <v/>
      </c>
      <c r="R357" t="str">
        <f t="shared" si="54"/>
        <v/>
      </c>
      <c r="S357" t="str">
        <f t="shared" si="55"/>
        <v/>
      </c>
      <c r="T357" t="str">
        <f t="shared" si="56"/>
        <v/>
      </c>
      <c r="U357" t="str">
        <f t="shared" si="57"/>
        <v/>
      </c>
      <c r="AE357" t="s">
        <v>1121</v>
      </c>
      <c r="AF357" t="s">
        <v>1122</v>
      </c>
      <c r="AG357" t="str">
        <f t="shared" si="58"/>
        <v>A679078</v>
      </c>
      <c r="AH357" t="s">
        <v>3929</v>
      </c>
    </row>
    <row r="358" spans="1:34">
      <c r="A358" s="45"/>
      <c r="B358" s="40" t="str">
        <f t="shared" si="50"/>
        <v/>
      </c>
      <c r="C358" s="45"/>
      <c r="D358" s="40" t="str">
        <f t="shared" si="51"/>
        <v/>
      </c>
      <c r="E358" s="77"/>
      <c r="F358" s="40" t="str">
        <f t="shared" si="52"/>
        <v/>
      </c>
      <c r="G358" s="40" t="str">
        <f t="shared" si="53"/>
        <v/>
      </c>
      <c r="H358" s="76"/>
      <c r="I358" s="76"/>
      <c r="J358" s="76"/>
      <c r="K358" s="86"/>
      <c r="L358" s="85"/>
      <c r="M358" s="85"/>
      <c r="N358" s="86"/>
      <c r="O358" s="200"/>
      <c r="P358" s="44"/>
      <c r="Q358" t="str">
        <f>IF(C358="","",'OPĆI DIO'!$C$1)</f>
        <v/>
      </c>
      <c r="R358" t="str">
        <f t="shared" si="54"/>
        <v/>
      </c>
      <c r="S358" t="str">
        <f t="shared" si="55"/>
        <v/>
      </c>
      <c r="T358" t="str">
        <f t="shared" si="56"/>
        <v/>
      </c>
      <c r="U358" t="str">
        <f t="shared" si="57"/>
        <v/>
      </c>
      <c r="AE358" t="s">
        <v>1123</v>
      </c>
      <c r="AF358" t="s">
        <v>1124</v>
      </c>
      <c r="AG358" t="str">
        <f t="shared" si="58"/>
        <v>A679078</v>
      </c>
      <c r="AH358" t="s">
        <v>3929</v>
      </c>
    </row>
    <row r="359" spans="1:34">
      <c r="A359" s="45"/>
      <c r="B359" s="40" t="str">
        <f t="shared" si="50"/>
        <v/>
      </c>
      <c r="C359" s="45"/>
      <c r="D359" s="40" t="str">
        <f t="shared" si="51"/>
        <v/>
      </c>
      <c r="E359" s="77"/>
      <c r="F359" s="40" t="str">
        <f t="shared" si="52"/>
        <v/>
      </c>
      <c r="G359" s="40" t="str">
        <f t="shared" si="53"/>
        <v/>
      </c>
      <c r="H359" s="76"/>
      <c r="I359" s="76"/>
      <c r="J359" s="76"/>
      <c r="K359" s="86"/>
      <c r="L359" s="85"/>
      <c r="M359" s="85"/>
      <c r="N359" s="86"/>
      <c r="O359" s="200"/>
      <c r="P359" s="44"/>
      <c r="Q359" t="str">
        <f>IF(C359="","",'OPĆI DIO'!$C$1)</f>
        <v/>
      </c>
      <c r="R359" t="str">
        <f t="shared" si="54"/>
        <v/>
      </c>
      <c r="S359" t="str">
        <f t="shared" si="55"/>
        <v/>
      </c>
      <c r="T359" t="str">
        <f t="shared" si="56"/>
        <v/>
      </c>
      <c r="U359" t="str">
        <f t="shared" si="57"/>
        <v/>
      </c>
      <c r="AE359" t="s">
        <v>1125</v>
      </c>
      <c r="AF359" t="s">
        <v>1126</v>
      </c>
      <c r="AG359" t="str">
        <f t="shared" si="58"/>
        <v>A679078</v>
      </c>
      <c r="AH359" t="s">
        <v>3929</v>
      </c>
    </row>
    <row r="360" spans="1:34">
      <c r="A360" s="45"/>
      <c r="B360" s="40" t="str">
        <f t="shared" si="50"/>
        <v/>
      </c>
      <c r="C360" s="45"/>
      <c r="D360" s="40" t="str">
        <f t="shared" si="51"/>
        <v/>
      </c>
      <c r="E360" s="77"/>
      <c r="F360" s="40" t="str">
        <f t="shared" si="52"/>
        <v/>
      </c>
      <c r="G360" s="40" t="str">
        <f t="shared" si="53"/>
        <v/>
      </c>
      <c r="H360" s="76"/>
      <c r="I360" s="76"/>
      <c r="J360" s="76"/>
      <c r="K360" s="86"/>
      <c r="L360" s="85"/>
      <c r="M360" s="85"/>
      <c r="N360" s="86"/>
      <c r="O360" s="200"/>
      <c r="P360" s="44"/>
      <c r="Q360" t="str">
        <f>IF(C360="","",'OPĆI DIO'!$C$1)</f>
        <v/>
      </c>
      <c r="R360" t="str">
        <f t="shared" si="54"/>
        <v/>
      </c>
      <c r="S360" t="str">
        <f t="shared" si="55"/>
        <v/>
      </c>
      <c r="T360" t="str">
        <f t="shared" si="56"/>
        <v/>
      </c>
      <c r="U360" t="str">
        <f t="shared" si="57"/>
        <v/>
      </c>
      <c r="AE360" t="s">
        <v>1127</v>
      </c>
      <c r="AF360" t="s">
        <v>1128</v>
      </c>
      <c r="AG360" t="str">
        <f t="shared" si="58"/>
        <v>A679078</v>
      </c>
      <c r="AH360" t="s">
        <v>3929</v>
      </c>
    </row>
    <row r="361" spans="1:34">
      <c r="A361" s="45"/>
      <c r="B361" s="40" t="str">
        <f t="shared" si="50"/>
        <v/>
      </c>
      <c r="C361" s="45"/>
      <c r="D361" s="40" t="str">
        <f t="shared" si="51"/>
        <v/>
      </c>
      <c r="E361" s="77"/>
      <c r="F361" s="40" t="str">
        <f t="shared" si="52"/>
        <v/>
      </c>
      <c r="G361" s="40" t="str">
        <f t="shared" si="53"/>
        <v/>
      </c>
      <c r="H361" s="76"/>
      <c r="I361" s="76"/>
      <c r="J361" s="76"/>
      <c r="K361" s="86"/>
      <c r="L361" s="85"/>
      <c r="M361" s="85"/>
      <c r="N361" s="86"/>
      <c r="O361" s="200"/>
      <c r="P361" s="44"/>
      <c r="Q361" t="str">
        <f>IF(C361="","",'OPĆI DIO'!$C$1)</f>
        <v/>
      </c>
      <c r="R361" t="str">
        <f t="shared" si="54"/>
        <v/>
      </c>
      <c r="S361" t="str">
        <f t="shared" si="55"/>
        <v/>
      </c>
      <c r="T361" t="str">
        <f t="shared" si="56"/>
        <v/>
      </c>
      <c r="U361" t="str">
        <f t="shared" si="57"/>
        <v/>
      </c>
      <c r="AE361" t="s">
        <v>1129</v>
      </c>
      <c r="AF361" t="s">
        <v>1130</v>
      </c>
      <c r="AG361" t="str">
        <f t="shared" si="58"/>
        <v>A679078</v>
      </c>
      <c r="AH361" t="s">
        <v>3929</v>
      </c>
    </row>
    <row r="362" spans="1:34">
      <c r="A362" s="45"/>
      <c r="B362" s="40" t="str">
        <f t="shared" si="50"/>
        <v/>
      </c>
      <c r="C362" s="45"/>
      <c r="D362" s="40" t="str">
        <f t="shared" si="51"/>
        <v/>
      </c>
      <c r="E362" s="77"/>
      <c r="F362" s="40" t="str">
        <f t="shared" si="52"/>
        <v/>
      </c>
      <c r="G362" s="40" t="str">
        <f t="shared" si="53"/>
        <v/>
      </c>
      <c r="H362" s="76"/>
      <c r="I362" s="76"/>
      <c r="J362" s="76"/>
      <c r="K362" s="86"/>
      <c r="L362" s="85"/>
      <c r="M362" s="85"/>
      <c r="N362" s="86"/>
      <c r="O362" s="200"/>
      <c r="P362" s="44"/>
      <c r="Q362" t="str">
        <f>IF(C362="","",'OPĆI DIO'!$C$1)</f>
        <v/>
      </c>
      <c r="R362" t="str">
        <f t="shared" si="54"/>
        <v/>
      </c>
      <c r="S362" t="str">
        <f t="shared" si="55"/>
        <v/>
      </c>
      <c r="T362" t="str">
        <f t="shared" si="56"/>
        <v/>
      </c>
      <c r="U362" t="str">
        <f t="shared" si="57"/>
        <v/>
      </c>
      <c r="AE362" t="s">
        <v>1131</v>
      </c>
      <c r="AF362" t="s">
        <v>1132</v>
      </c>
      <c r="AG362" t="str">
        <f t="shared" si="58"/>
        <v>A679078</v>
      </c>
      <c r="AH362" t="s">
        <v>3929</v>
      </c>
    </row>
    <row r="363" spans="1:34">
      <c r="A363" s="45"/>
      <c r="B363" s="40" t="str">
        <f t="shared" si="50"/>
        <v/>
      </c>
      <c r="C363" s="45"/>
      <c r="D363" s="40" t="str">
        <f t="shared" si="51"/>
        <v/>
      </c>
      <c r="E363" s="77"/>
      <c r="F363" s="40" t="str">
        <f t="shared" si="52"/>
        <v/>
      </c>
      <c r="G363" s="40" t="str">
        <f t="shared" si="53"/>
        <v/>
      </c>
      <c r="H363" s="76"/>
      <c r="I363" s="76"/>
      <c r="J363" s="76"/>
      <c r="K363" s="86"/>
      <c r="L363" s="85"/>
      <c r="M363" s="85"/>
      <c r="N363" s="86"/>
      <c r="O363" s="200"/>
      <c r="P363" s="44"/>
      <c r="Q363" t="str">
        <f>IF(C363="","",'OPĆI DIO'!$C$1)</f>
        <v/>
      </c>
      <c r="R363" t="str">
        <f t="shared" si="54"/>
        <v/>
      </c>
      <c r="S363" t="str">
        <f t="shared" si="55"/>
        <v/>
      </c>
      <c r="T363" t="str">
        <f t="shared" si="56"/>
        <v/>
      </c>
      <c r="U363" t="str">
        <f t="shared" si="57"/>
        <v/>
      </c>
      <c r="AE363" t="s">
        <v>1133</v>
      </c>
      <c r="AF363" t="s">
        <v>1134</v>
      </c>
      <c r="AG363" t="str">
        <f t="shared" si="58"/>
        <v>A679078</v>
      </c>
      <c r="AH363" t="s">
        <v>3929</v>
      </c>
    </row>
    <row r="364" spans="1:34">
      <c r="A364" s="45"/>
      <c r="B364" s="40" t="str">
        <f t="shared" si="50"/>
        <v/>
      </c>
      <c r="C364" s="45"/>
      <c r="D364" s="40" t="str">
        <f t="shared" si="51"/>
        <v/>
      </c>
      <c r="E364" s="77"/>
      <c r="F364" s="40" t="str">
        <f t="shared" si="52"/>
        <v/>
      </c>
      <c r="G364" s="40" t="str">
        <f t="shared" si="53"/>
        <v/>
      </c>
      <c r="H364" s="76"/>
      <c r="I364" s="76"/>
      <c r="J364" s="76"/>
      <c r="K364" s="86"/>
      <c r="L364" s="85"/>
      <c r="M364" s="85"/>
      <c r="N364" s="86"/>
      <c r="O364" s="200"/>
      <c r="P364" s="44"/>
      <c r="Q364" t="str">
        <f>IF(C364="","",'OPĆI DIO'!$C$1)</f>
        <v/>
      </c>
      <c r="R364" t="str">
        <f t="shared" si="54"/>
        <v/>
      </c>
      <c r="S364" t="str">
        <f t="shared" si="55"/>
        <v/>
      </c>
      <c r="T364" t="str">
        <f t="shared" si="56"/>
        <v/>
      </c>
      <c r="U364" t="str">
        <f t="shared" si="57"/>
        <v/>
      </c>
      <c r="AE364" t="s">
        <v>1135</v>
      </c>
      <c r="AF364" t="s">
        <v>1136</v>
      </c>
      <c r="AG364" t="str">
        <f t="shared" si="58"/>
        <v>A679078</v>
      </c>
      <c r="AH364" t="s">
        <v>3929</v>
      </c>
    </row>
    <row r="365" spans="1:34">
      <c r="A365" s="45"/>
      <c r="B365" s="40" t="str">
        <f t="shared" si="50"/>
        <v/>
      </c>
      <c r="C365" s="45"/>
      <c r="D365" s="40" t="str">
        <f t="shared" si="51"/>
        <v/>
      </c>
      <c r="E365" s="77"/>
      <c r="F365" s="40" t="str">
        <f t="shared" si="52"/>
        <v/>
      </c>
      <c r="G365" s="40" t="str">
        <f t="shared" si="53"/>
        <v/>
      </c>
      <c r="H365" s="76"/>
      <c r="I365" s="76"/>
      <c r="J365" s="76"/>
      <c r="K365" s="86"/>
      <c r="L365" s="85"/>
      <c r="M365" s="85"/>
      <c r="N365" s="86"/>
      <c r="O365" s="200"/>
      <c r="P365" s="44"/>
      <c r="Q365" t="str">
        <f>IF(C365="","",'OPĆI DIO'!$C$1)</f>
        <v/>
      </c>
      <c r="R365" t="str">
        <f t="shared" si="54"/>
        <v/>
      </c>
      <c r="S365" t="str">
        <f t="shared" si="55"/>
        <v/>
      </c>
      <c r="T365" t="str">
        <f t="shared" si="56"/>
        <v/>
      </c>
      <c r="U365" t="str">
        <f t="shared" si="57"/>
        <v/>
      </c>
      <c r="AE365" t="s">
        <v>1137</v>
      </c>
      <c r="AF365" t="s">
        <v>1138</v>
      </c>
      <c r="AG365" t="str">
        <f t="shared" si="58"/>
        <v>A679078</v>
      </c>
      <c r="AH365" t="s">
        <v>3929</v>
      </c>
    </row>
    <row r="366" spans="1:34">
      <c r="A366" s="45"/>
      <c r="B366" s="40" t="str">
        <f t="shared" si="50"/>
        <v/>
      </c>
      <c r="C366" s="45"/>
      <c r="D366" s="40" t="str">
        <f t="shared" si="51"/>
        <v/>
      </c>
      <c r="E366" s="77"/>
      <c r="F366" s="40" t="str">
        <f t="shared" si="52"/>
        <v/>
      </c>
      <c r="G366" s="40" t="str">
        <f t="shared" si="53"/>
        <v/>
      </c>
      <c r="H366" s="76"/>
      <c r="I366" s="76"/>
      <c r="J366" s="76"/>
      <c r="K366" s="86"/>
      <c r="L366" s="85"/>
      <c r="M366" s="85"/>
      <c r="N366" s="86"/>
      <c r="O366" s="200"/>
      <c r="P366" s="44"/>
      <c r="Q366" t="str">
        <f>IF(C366="","",'OPĆI DIO'!$C$1)</f>
        <v/>
      </c>
      <c r="R366" t="str">
        <f t="shared" si="54"/>
        <v/>
      </c>
      <c r="S366" t="str">
        <f t="shared" si="55"/>
        <v/>
      </c>
      <c r="T366" t="str">
        <f t="shared" si="56"/>
        <v/>
      </c>
      <c r="U366" t="str">
        <f t="shared" si="57"/>
        <v/>
      </c>
      <c r="AE366" t="s">
        <v>1139</v>
      </c>
      <c r="AF366" t="s">
        <v>1140</v>
      </c>
      <c r="AG366" t="str">
        <f t="shared" si="58"/>
        <v>A679078</v>
      </c>
      <c r="AH366" t="s">
        <v>3929</v>
      </c>
    </row>
    <row r="367" spans="1:34">
      <c r="A367" s="45"/>
      <c r="B367" s="40" t="str">
        <f t="shared" si="50"/>
        <v/>
      </c>
      <c r="C367" s="45"/>
      <c r="D367" s="40" t="str">
        <f t="shared" si="51"/>
        <v/>
      </c>
      <c r="E367" s="77"/>
      <c r="F367" s="40" t="str">
        <f t="shared" si="52"/>
        <v/>
      </c>
      <c r="G367" s="40" t="str">
        <f t="shared" si="53"/>
        <v/>
      </c>
      <c r="H367" s="76"/>
      <c r="I367" s="76"/>
      <c r="J367" s="76"/>
      <c r="K367" s="86"/>
      <c r="L367" s="85"/>
      <c r="M367" s="85"/>
      <c r="N367" s="86"/>
      <c r="O367" s="200"/>
      <c r="P367" s="44"/>
      <c r="Q367" t="str">
        <f>IF(C367="","",'OPĆI DIO'!$C$1)</f>
        <v/>
      </c>
      <c r="R367" t="str">
        <f t="shared" si="54"/>
        <v/>
      </c>
      <c r="S367" t="str">
        <f t="shared" si="55"/>
        <v/>
      </c>
      <c r="T367" t="str">
        <f t="shared" si="56"/>
        <v/>
      </c>
      <c r="U367" t="str">
        <f t="shared" si="57"/>
        <v/>
      </c>
      <c r="AE367" t="s">
        <v>1141</v>
      </c>
      <c r="AF367" t="s">
        <v>1142</v>
      </c>
      <c r="AG367" t="str">
        <f t="shared" si="58"/>
        <v>A679078</v>
      </c>
      <c r="AH367" t="s">
        <v>3929</v>
      </c>
    </row>
    <row r="368" spans="1:34">
      <c r="A368" s="45"/>
      <c r="B368" s="40" t="str">
        <f t="shared" si="50"/>
        <v/>
      </c>
      <c r="C368" s="45"/>
      <c r="D368" s="40" t="str">
        <f t="shared" si="51"/>
        <v/>
      </c>
      <c r="E368" s="77"/>
      <c r="F368" s="40" t="str">
        <f t="shared" si="52"/>
        <v/>
      </c>
      <c r="G368" s="40" t="str">
        <f t="shared" si="53"/>
        <v/>
      </c>
      <c r="H368" s="76"/>
      <c r="I368" s="76"/>
      <c r="J368" s="76"/>
      <c r="K368" s="86"/>
      <c r="L368" s="85"/>
      <c r="M368" s="85"/>
      <c r="N368" s="86"/>
      <c r="O368" s="200"/>
      <c r="P368" s="44"/>
      <c r="Q368" t="str">
        <f>IF(C368="","",'OPĆI DIO'!$C$1)</f>
        <v/>
      </c>
      <c r="R368" t="str">
        <f t="shared" si="54"/>
        <v/>
      </c>
      <c r="S368" t="str">
        <f t="shared" si="55"/>
        <v/>
      </c>
      <c r="T368" t="str">
        <f t="shared" si="56"/>
        <v/>
      </c>
      <c r="U368" t="str">
        <f t="shared" si="57"/>
        <v/>
      </c>
      <c r="AE368" t="s">
        <v>1143</v>
      </c>
      <c r="AF368" t="s">
        <v>1144</v>
      </c>
      <c r="AG368" t="str">
        <f t="shared" si="58"/>
        <v>A679078</v>
      </c>
      <c r="AH368" t="s">
        <v>3929</v>
      </c>
    </row>
    <row r="369" spans="1:34">
      <c r="A369" s="45"/>
      <c r="B369" s="40" t="str">
        <f t="shared" si="50"/>
        <v/>
      </c>
      <c r="C369" s="45"/>
      <c r="D369" s="40" t="str">
        <f t="shared" si="51"/>
        <v/>
      </c>
      <c r="E369" s="77"/>
      <c r="F369" s="40" t="str">
        <f t="shared" si="52"/>
        <v/>
      </c>
      <c r="G369" s="40" t="str">
        <f t="shared" si="53"/>
        <v/>
      </c>
      <c r="H369" s="76"/>
      <c r="I369" s="76"/>
      <c r="J369" s="76"/>
      <c r="K369" s="86"/>
      <c r="L369" s="85"/>
      <c r="M369" s="85"/>
      <c r="N369" s="86"/>
      <c r="O369" s="200"/>
      <c r="P369" s="44"/>
      <c r="Q369" t="str">
        <f>IF(C369="","",'OPĆI DIO'!$C$1)</f>
        <v/>
      </c>
      <c r="R369" t="str">
        <f t="shared" si="54"/>
        <v/>
      </c>
      <c r="S369" t="str">
        <f t="shared" si="55"/>
        <v/>
      </c>
      <c r="T369" t="str">
        <f t="shared" si="56"/>
        <v/>
      </c>
      <c r="U369" t="str">
        <f t="shared" si="57"/>
        <v/>
      </c>
      <c r="AE369" t="s">
        <v>1145</v>
      </c>
      <c r="AF369" t="s">
        <v>1146</v>
      </c>
      <c r="AG369" t="str">
        <f t="shared" si="58"/>
        <v>A679078</v>
      </c>
      <c r="AH369" t="s">
        <v>3929</v>
      </c>
    </row>
    <row r="370" spans="1:34">
      <c r="A370" s="45"/>
      <c r="B370" s="40" t="str">
        <f t="shared" si="50"/>
        <v/>
      </c>
      <c r="C370" s="45"/>
      <c r="D370" s="40" t="str">
        <f t="shared" si="51"/>
        <v/>
      </c>
      <c r="E370" s="77"/>
      <c r="F370" s="40" t="str">
        <f t="shared" si="52"/>
        <v/>
      </c>
      <c r="G370" s="40" t="str">
        <f t="shared" si="53"/>
        <v/>
      </c>
      <c r="H370" s="76"/>
      <c r="I370" s="76"/>
      <c r="J370" s="76"/>
      <c r="K370" s="86"/>
      <c r="L370" s="85"/>
      <c r="M370" s="85"/>
      <c r="N370" s="86"/>
      <c r="O370" s="200"/>
      <c r="P370" s="44"/>
      <c r="Q370" t="str">
        <f>IF(C370="","",'OPĆI DIO'!$C$1)</f>
        <v/>
      </c>
      <c r="R370" t="str">
        <f t="shared" si="54"/>
        <v/>
      </c>
      <c r="S370" t="str">
        <f t="shared" si="55"/>
        <v/>
      </c>
      <c r="T370" t="str">
        <f t="shared" si="56"/>
        <v/>
      </c>
      <c r="U370" t="str">
        <f t="shared" si="57"/>
        <v/>
      </c>
      <c r="AE370" t="s">
        <v>1147</v>
      </c>
      <c r="AF370" t="s">
        <v>1148</v>
      </c>
      <c r="AG370" t="str">
        <f t="shared" si="58"/>
        <v>A679078</v>
      </c>
      <c r="AH370" t="s">
        <v>3929</v>
      </c>
    </row>
    <row r="371" spans="1:34">
      <c r="A371" s="45"/>
      <c r="B371" s="40" t="str">
        <f t="shared" si="50"/>
        <v/>
      </c>
      <c r="C371" s="45"/>
      <c r="D371" s="40" t="str">
        <f t="shared" si="51"/>
        <v/>
      </c>
      <c r="E371" s="77"/>
      <c r="F371" s="40" t="str">
        <f t="shared" si="52"/>
        <v/>
      </c>
      <c r="G371" s="40" t="str">
        <f t="shared" si="53"/>
        <v/>
      </c>
      <c r="H371" s="76"/>
      <c r="I371" s="76"/>
      <c r="J371" s="76"/>
      <c r="K371" s="86"/>
      <c r="L371" s="85"/>
      <c r="M371" s="85"/>
      <c r="N371" s="86"/>
      <c r="O371" s="200"/>
      <c r="P371" s="44"/>
      <c r="Q371" t="str">
        <f>IF(C371="","",'OPĆI DIO'!$C$1)</f>
        <v/>
      </c>
      <c r="R371" t="str">
        <f t="shared" si="54"/>
        <v/>
      </c>
      <c r="S371" t="str">
        <f t="shared" si="55"/>
        <v/>
      </c>
      <c r="T371" t="str">
        <f t="shared" si="56"/>
        <v/>
      </c>
      <c r="U371" t="str">
        <f t="shared" si="57"/>
        <v/>
      </c>
      <c r="AE371" t="s">
        <v>1755</v>
      </c>
      <c r="AF371" t="s">
        <v>1756</v>
      </c>
      <c r="AG371" t="str">
        <f t="shared" si="58"/>
        <v>A679078</v>
      </c>
      <c r="AH371" t="s">
        <v>3929</v>
      </c>
    </row>
    <row r="372" spans="1:34">
      <c r="A372" s="45"/>
      <c r="B372" s="40" t="str">
        <f t="shared" si="50"/>
        <v/>
      </c>
      <c r="C372" s="45"/>
      <c r="D372" s="40" t="str">
        <f t="shared" si="51"/>
        <v/>
      </c>
      <c r="E372" s="77"/>
      <c r="F372" s="40" t="str">
        <f t="shared" si="52"/>
        <v/>
      </c>
      <c r="G372" s="40" t="str">
        <f t="shared" si="53"/>
        <v/>
      </c>
      <c r="H372" s="76"/>
      <c r="I372" s="76"/>
      <c r="J372" s="76"/>
      <c r="K372" s="86"/>
      <c r="L372" s="85"/>
      <c r="M372" s="85"/>
      <c r="N372" s="86"/>
      <c r="O372" s="200"/>
      <c r="P372" s="44"/>
      <c r="Q372" t="str">
        <f>IF(C372="","",'OPĆI DIO'!$C$1)</f>
        <v/>
      </c>
      <c r="R372" t="str">
        <f t="shared" si="54"/>
        <v/>
      </c>
      <c r="S372" t="str">
        <f t="shared" si="55"/>
        <v/>
      </c>
      <c r="T372" t="str">
        <f t="shared" si="56"/>
        <v/>
      </c>
      <c r="U372" t="str">
        <f t="shared" si="57"/>
        <v/>
      </c>
      <c r="AE372" t="s">
        <v>1757</v>
      </c>
      <c r="AF372" t="s">
        <v>1758</v>
      </c>
      <c r="AG372" t="str">
        <f t="shared" si="58"/>
        <v>A679078</v>
      </c>
      <c r="AH372" t="s">
        <v>3929</v>
      </c>
    </row>
    <row r="373" spans="1:34">
      <c r="A373" s="45"/>
      <c r="B373" s="40" t="str">
        <f t="shared" si="50"/>
        <v/>
      </c>
      <c r="C373" s="45"/>
      <c r="D373" s="40" t="str">
        <f t="shared" si="51"/>
        <v/>
      </c>
      <c r="E373" s="77"/>
      <c r="F373" s="40" t="str">
        <f t="shared" si="52"/>
        <v/>
      </c>
      <c r="G373" s="40" t="str">
        <f t="shared" si="53"/>
        <v/>
      </c>
      <c r="H373" s="76"/>
      <c r="I373" s="76"/>
      <c r="J373" s="76"/>
      <c r="K373" s="86"/>
      <c r="L373" s="85"/>
      <c r="M373" s="85"/>
      <c r="N373" s="86"/>
      <c r="O373" s="200"/>
      <c r="P373" s="44"/>
      <c r="Q373" t="str">
        <f>IF(C373="","",'OPĆI DIO'!$C$1)</f>
        <v/>
      </c>
      <c r="R373" t="str">
        <f t="shared" si="54"/>
        <v/>
      </c>
      <c r="S373" t="str">
        <f t="shared" si="55"/>
        <v/>
      </c>
      <c r="T373" t="str">
        <f t="shared" si="56"/>
        <v/>
      </c>
      <c r="U373" t="str">
        <f t="shared" si="57"/>
        <v/>
      </c>
      <c r="AE373" t="s">
        <v>1759</v>
      </c>
      <c r="AF373" t="s">
        <v>1760</v>
      </c>
      <c r="AG373" t="str">
        <f t="shared" si="58"/>
        <v>A679078</v>
      </c>
      <c r="AH373" t="s">
        <v>3929</v>
      </c>
    </row>
    <row r="374" spans="1:34">
      <c r="A374" s="45"/>
      <c r="B374" s="40" t="str">
        <f t="shared" si="50"/>
        <v/>
      </c>
      <c r="C374" s="45"/>
      <c r="D374" s="40" t="str">
        <f t="shared" si="51"/>
        <v/>
      </c>
      <c r="E374" s="77"/>
      <c r="F374" s="40" t="str">
        <f t="shared" si="52"/>
        <v/>
      </c>
      <c r="G374" s="40" t="str">
        <f t="shared" si="53"/>
        <v/>
      </c>
      <c r="H374" s="76"/>
      <c r="I374" s="76"/>
      <c r="J374" s="76"/>
      <c r="K374" s="86"/>
      <c r="L374" s="85"/>
      <c r="M374" s="85"/>
      <c r="N374" s="86"/>
      <c r="O374" s="200"/>
      <c r="P374" s="44"/>
      <c r="Q374" t="str">
        <f>IF(C374="","",'OPĆI DIO'!$C$1)</f>
        <v/>
      </c>
      <c r="R374" t="str">
        <f t="shared" si="54"/>
        <v/>
      </c>
      <c r="S374" t="str">
        <f t="shared" si="55"/>
        <v/>
      </c>
      <c r="T374" t="str">
        <f t="shared" si="56"/>
        <v/>
      </c>
      <c r="U374" t="str">
        <f t="shared" si="57"/>
        <v/>
      </c>
      <c r="AE374" t="s">
        <v>1761</v>
      </c>
      <c r="AF374" t="s">
        <v>1762</v>
      </c>
      <c r="AG374" t="str">
        <f t="shared" si="58"/>
        <v>A679078</v>
      </c>
      <c r="AH374" t="s">
        <v>3929</v>
      </c>
    </row>
    <row r="375" spans="1:34">
      <c r="A375" s="45"/>
      <c r="B375" s="40" t="str">
        <f t="shared" si="50"/>
        <v/>
      </c>
      <c r="C375" s="45"/>
      <c r="D375" s="40" t="str">
        <f t="shared" si="51"/>
        <v/>
      </c>
      <c r="E375" s="77"/>
      <c r="F375" s="40" t="str">
        <f t="shared" si="52"/>
        <v/>
      </c>
      <c r="G375" s="40" t="str">
        <f t="shared" si="53"/>
        <v/>
      </c>
      <c r="H375" s="76"/>
      <c r="I375" s="76"/>
      <c r="J375" s="76"/>
      <c r="K375" s="86"/>
      <c r="L375" s="85"/>
      <c r="M375" s="85"/>
      <c r="N375" s="86"/>
      <c r="O375" s="200"/>
      <c r="P375" s="44"/>
      <c r="Q375" t="str">
        <f>IF(C375="","",'OPĆI DIO'!$C$1)</f>
        <v/>
      </c>
      <c r="R375" t="str">
        <f t="shared" si="54"/>
        <v/>
      </c>
      <c r="S375" t="str">
        <f t="shared" si="55"/>
        <v/>
      </c>
      <c r="T375" t="str">
        <f t="shared" si="56"/>
        <v/>
      </c>
      <c r="U375" t="str">
        <f t="shared" si="57"/>
        <v/>
      </c>
      <c r="AE375" t="s">
        <v>1763</v>
      </c>
      <c r="AF375" t="s">
        <v>1764</v>
      </c>
      <c r="AG375" t="str">
        <f t="shared" si="58"/>
        <v>A679078</v>
      </c>
      <c r="AH375" t="s">
        <v>3929</v>
      </c>
    </row>
    <row r="376" spans="1:34">
      <c r="A376" s="45"/>
      <c r="B376" s="40" t="str">
        <f t="shared" si="50"/>
        <v/>
      </c>
      <c r="C376" s="45"/>
      <c r="D376" s="40" t="str">
        <f t="shared" si="51"/>
        <v/>
      </c>
      <c r="E376" s="77"/>
      <c r="F376" s="40" t="str">
        <f t="shared" si="52"/>
        <v/>
      </c>
      <c r="G376" s="40" t="str">
        <f t="shared" si="53"/>
        <v/>
      </c>
      <c r="H376" s="76"/>
      <c r="I376" s="76"/>
      <c r="J376" s="76"/>
      <c r="K376" s="86"/>
      <c r="L376" s="85"/>
      <c r="M376" s="85"/>
      <c r="N376" s="86"/>
      <c r="O376" s="200"/>
      <c r="P376" s="44"/>
      <c r="Q376" t="str">
        <f>IF(C376="","",'OPĆI DIO'!$C$1)</f>
        <v/>
      </c>
      <c r="R376" t="str">
        <f t="shared" si="54"/>
        <v/>
      </c>
      <c r="S376" t="str">
        <f t="shared" si="55"/>
        <v/>
      </c>
      <c r="T376" t="str">
        <f t="shared" si="56"/>
        <v/>
      </c>
      <c r="U376" t="str">
        <f t="shared" si="57"/>
        <v/>
      </c>
      <c r="AE376" t="s">
        <v>1765</v>
      </c>
      <c r="AF376" t="s">
        <v>1766</v>
      </c>
      <c r="AG376" t="str">
        <f t="shared" si="58"/>
        <v>A679078</v>
      </c>
      <c r="AH376" t="s">
        <v>3929</v>
      </c>
    </row>
    <row r="377" spans="1:34">
      <c r="A377" s="45"/>
      <c r="B377" s="40" t="str">
        <f t="shared" si="50"/>
        <v/>
      </c>
      <c r="C377" s="45"/>
      <c r="D377" s="40" t="str">
        <f t="shared" si="51"/>
        <v/>
      </c>
      <c r="E377" s="77"/>
      <c r="F377" s="40" t="str">
        <f t="shared" si="52"/>
        <v/>
      </c>
      <c r="G377" s="40" t="str">
        <f t="shared" si="53"/>
        <v/>
      </c>
      <c r="H377" s="76"/>
      <c r="I377" s="76"/>
      <c r="J377" s="76"/>
      <c r="K377" s="86"/>
      <c r="L377" s="85"/>
      <c r="M377" s="85"/>
      <c r="N377" s="86"/>
      <c r="O377" s="200"/>
      <c r="P377" s="44"/>
      <c r="Q377" t="str">
        <f>IF(C377="","",'OPĆI DIO'!$C$1)</f>
        <v/>
      </c>
      <c r="R377" t="str">
        <f t="shared" si="54"/>
        <v/>
      </c>
      <c r="S377" t="str">
        <f t="shared" si="55"/>
        <v/>
      </c>
      <c r="T377" t="str">
        <f t="shared" si="56"/>
        <v/>
      </c>
      <c r="U377" t="str">
        <f t="shared" si="57"/>
        <v/>
      </c>
      <c r="AE377" t="s">
        <v>1767</v>
      </c>
      <c r="AF377" t="s">
        <v>1768</v>
      </c>
      <c r="AG377" t="str">
        <f t="shared" si="58"/>
        <v>A679078</v>
      </c>
      <c r="AH377" t="s">
        <v>3929</v>
      </c>
    </row>
    <row r="378" spans="1:34">
      <c r="A378" s="45"/>
      <c r="B378" s="40" t="str">
        <f t="shared" si="50"/>
        <v/>
      </c>
      <c r="C378" s="45"/>
      <c r="D378" s="40" t="str">
        <f t="shared" si="51"/>
        <v/>
      </c>
      <c r="E378" s="77"/>
      <c r="F378" s="40" t="str">
        <f t="shared" si="52"/>
        <v/>
      </c>
      <c r="G378" s="40" t="str">
        <f t="shared" si="53"/>
        <v/>
      </c>
      <c r="H378" s="76"/>
      <c r="I378" s="76"/>
      <c r="J378" s="76"/>
      <c r="K378" s="86"/>
      <c r="L378" s="85"/>
      <c r="M378" s="85"/>
      <c r="N378" s="86"/>
      <c r="O378" s="200"/>
      <c r="P378" s="44"/>
      <c r="Q378" t="str">
        <f>IF(C378="","",'OPĆI DIO'!$C$1)</f>
        <v/>
      </c>
      <c r="R378" t="str">
        <f t="shared" si="54"/>
        <v/>
      </c>
      <c r="S378" t="str">
        <f t="shared" si="55"/>
        <v/>
      </c>
      <c r="T378" t="str">
        <f t="shared" si="56"/>
        <v/>
      </c>
      <c r="U378" t="str">
        <f t="shared" si="57"/>
        <v/>
      </c>
      <c r="AE378" t="s">
        <v>1769</v>
      </c>
      <c r="AF378" t="s">
        <v>1770</v>
      </c>
      <c r="AG378" t="str">
        <f t="shared" si="58"/>
        <v>A679078</v>
      </c>
      <c r="AH378" t="s">
        <v>3929</v>
      </c>
    </row>
    <row r="379" spans="1:34">
      <c r="A379" s="45"/>
      <c r="B379" s="40" t="str">
        <f t="shared" si="50"/>
        <v/>
      </c>
      <c r="C379" s="45"/>
      <c r="D379" s="40" t="str">
        <f t="shared" si="51"/>
        <v/>
      </c>
      <c r="E379" s="77"/>
      <c r="F379" s="40" t="str">
        <f t="shared" si="52"/>
        <v/>
      </c>
      <c r="G379" s="40" t="str">
        <f t="shared" si="53"/>
        <v/>
      </c>
      <c r="H379" s="76"/>
      <c r="I379" s="76"/>
      <c r="J379" s="76"/>
      <c r="K379" s="86"/>
      <c r="L379" s="85"/>
      <c r="M379" s="85"/>
      <c r="N379" s="86"/>
      <c r="O379" s="200"/>
      <c r="P379" s="44"/>
      <c r="Q379" t="str">
        <f>IF(C379="","",'OPĆI DIO'!$C$1)</f>
        <v/>
      </c>
      <c r="R379" t="str">
        <f t="shared" si="54"/>
        <v/>
      </c>
      <c r="S379" t="str">
        <f t="shared" si="55"/>
        <v/>
      </c>
      <c r="T379" t="str">
        <f t="shared" si="56"/>
        <v/>
      </c>
      <c r="U379" t="str">
        <f t="shared" si="57"/>
        <v/>
      </c>
      <c r="AE379" t="s">
        <v>1771</v>
      </c>
      <c r="AF379" t="s">
        <v>1772</v>
      </c>
      <c r="AG379" t="str">
        <f t="shared" si="58"/>
        <v>A679078</v>
      </c>
      <c r="AH379" t="s">
        <v>3929</v>
      </c>
    </row>
    <row r="380" spans="1:34">
      <c r="A380" s="45"/>
      <c r="B380" s="40" t="str">
        <f t="shared" si="50"/>
        <v/>
      </c>
      <c r="C380" s="45"/>
      <c r="D380" s="40" t="str">
        <f t="shared" si="51"/>
        <v/>
      </c>
      <c r="E380" s="77"/>
      <c r="F380" s="40" t="str">
        <f t="shared" si="52"/>
        <v/>
      </c>
      <c r="G380" s="40" t="str">
        <f t="shared" si="53"/>
        <v/>
      </c>
      <c r="H380" s="76"/>
      <c r="I380" s="76"/>
      <c r="J380" s="76"/>
      <c r="K380" s="86"/>
      <c r="L380" s="85"/>
      <c r="M380" s="85"/>
      <c r="N380" s="86"/>
      <c r="O380" s="200"/>
      <c r="P380" s="44"/>
      <c r="Q380" t="str">
        <f>IF(C380="","",'OPĆI DIO'!$C$1)</f>
        <v/>
      </c>
      <c r="R380" t="str">
        <f t="shared" si="54"/>
        <v/>
      </c>
      <c r="S380" t="str">
        <f t="shared" si="55"/>
        <v/>
      </c>
      <c r="T380" t="str">
        <f t="shared" si="56"/>
        <v/>
      </c>
      <c r="U380" t="str">
        <f t="shared" si="57"/>
        <v/>
      </c>
      <c r="AE380" t="s">
        <v>1773</v>
      </c>
      <c r="AF380" t="s">
        <v>1774</v>
      </c>
      <c r="AG380" t="str">
        <f t="shared" si="58"/>
        <v>A679078</v>
      </c>
      <c r="AH380" t="s">
        <v>3929</v>
      </c>
    </row>
    <row r="381" spans="1:34">
      <c r="A381" s="45"/>
      <c r="B381" s="40" t="str">
        <f t="shared" si="50"/>
        <v/>
      </c>
      <c r="C381" s="45"/>
      <c r="D381" s="40" t="str">
        <f t="shared" si="51"/>
        <v/>
      </c>
      <c r="E381" s="77"/>
      <c r="F381" s="40" t="str">
        <f t="shared" si="52"/>
        <v/>
      </c>
      <c r="G381" s="40" t="str">
        <f t="shared" si="53"/>
        <v/>
      </c>
      <c r="H381" s="76"/>
      <c r="I381" s="76"/>
      <c r="J381" s="76"/>
      <c r="K381" s="86"/>
      <c r="L381" s="85"/>
      <c r="M381" s="85"/>
      <c r="N381" s="86"/>
      <c r="O381" s="200"/>
      <c r="P381" s="44"/>
      <c r="Q381" t="str">
        <f>IF(C381="","",'OPĆI DIO'!$C$1)</f>
        <v/>
      </c>
      <c r="R381" t="str">
        <f t="shared" si="54"/>
        <v/>
      </c>
      <c r="S381" t="str">
        <f t="shared" si="55"/>
        <v/>
      </c>
      <c r="T381" t="str">
        <f t="shared" si="56"/>
        <v/>
      </c>
      <c r="U381" t="str">
        <f t="shared" si="57"/>
        <v/>
      </c>
      <c r="AE381" t="s">
        <v>1775</v>
      </c>
      <c r="AF381" t="s">
        <v>1776</v>
      </c>
      <c r="AG381" t="str">
        <f t="shared" si="58"/>
        <v>A679078</v>
      </c>
      <c r="AH381" t="s">
        <v>3929</v>
      </c>
    </row>
    <row r="382" spans="1:34">
      <c r="A382" s="45"/>
      <c r="B382" s="40" t="str">
        <f t="shared" si="50"/>
        <v/>
      </c>
      <c r="C382" s="45"/>
      <c r="D382" s="40" t="str">
        <f t="shared" si="51"/>
        <v/>
      </c>
      <c r="E382" s="77"/>
      <c r="F382" s="40" t="str">
        <f t="shared" si="52"/>
        <v/>
      </c>
      <c r="G382" s="40" t="str">
        <f t="shared" si="53"/>
        <v/>
      </c>
      <c r="H382" s="76"/>
      <c r="I382" s="76"/>
      <c r="J382" s="76"/>
      <c r="K382" s="86"/>
      <c r="L382" s="85"/>
      <c r="M382" s="85"/>
      <c r="N382" s="86"/>
      <c r="O382" s="200"/>
      <c r="P382" s="44"/>
      <c r="Q382" t="str">
        <f>IF(C382="","",'OPĆI DIO'!$C$1)</f>
        <v/>
      </c>
      <c r="R382" t="str">
        <f t="shared" si="54"/>
        <v/>
      </c>
      <c r="S382" t="str">
        <f t="shared" si="55"/>
        <v/>
      </c>
      <c r="T382" t="str">
        <f t="shared" si="56"/>
        <v/>
      </c>
      <c r="U382" t="str">
        <f t="shared" si="57"/>
        <v/>
      </c>
      <c r="AE382" t="s">
        <v>1777</v>
      </c>
      <c r="AF382" t="s">
        <v>1778</v>
      </c>
      <c r="AG382" t="str">
        <f t="shared" si="58"/>
        <v>A679078</v>
      </c>
      <c r="AH382" t="s">
        <v>3929</v>
      </c>
    </row>
    <row r="383" spans="1:34">
      <c r="A383" s="45"/>
      <c r="B383" s="40" t="str">
        <f t="shared" si="50"/>
        <v/>
      </c>
      <c r="C383" s="45"/>
      <c r="D383" s="40" t="str">
        <f t="shared" si="51"/>
        <v/>
      </c>
      <c r="E383" s="77"/>
      <c r="F383" s="40" t="str">
        <f t="shared" si="52"/>
        <v/>
      </c>
      <c r="G383" s="40" t="str">
        <f t="shared" si="53"/>
        <v/>
      </c>
      <c r="H383" s="76"/>
      <c r="I383" s="76"/>
      <c r="J383" s="76"/>
      <c r="K383" s="86"/>
      <c r="L383" s="85"/>
      <c r="M383" s="85"/>
      <c r="N383" s="86"/>
      <c r="O383" s="200"/>
      <c r="P383" s="44"/>
      <c r="Q383" t="str">
        <f>IF(C383="","",'OPĆI DIO'!$C$1)</f>
        <v/>
      </c>
      <c r="R383" t="str">
        <f t="shared" si="54"/>
        <v/>
      </c>
      <c r="S383" t="str">
        <f t="shared" si="55"/>
        <v/>
      </c>
      <c r="T383" t="str">
        <f t="shared" si="56"/>
        <v/>
      </c>
      <c r="U383" t="str">
        <f t="shared" si="57"/>
        <v/>
      </c>
      <c r="AE383" t="s">
        <v>1779</v>
      </c>
      <c r="AF383" t="s">
        <v>1780</v>
      </c>
      <c r="AG383" t="str">
        <f t="shared" si="58"/>
        <v>A679078</v>
      </c>
      <c r="AH383" t="s">
        <v>3929</v>
      </c>
    </row>
    <row r="384" spans="1:34">
      <c r="A384" s="45"/>
      <c r="B384" s="40" t="str">
        <f t="shared" si="50"/>
        <v/>
      </c>
      <c r="C384" s="45"/>
      <c r="D384" s="40" t="str">
        <f t="shared" si="51"/>
        <v/>
      </c>
      <c r="E384" s="77"/>
      <c r="F384" s="40" t="str">
        <f t="shared" si="52"/>
        <v/>
      </c>
      <c r="G384" s="40" t="str">
        <f t="shared" si="53"/>
        <v/>
      </c>
      <c r="H384" s="76"/>
      <c r="I384" s="76"/>
      <c r="J384" s="76"/>
      <c r="K384" s="86"/>
      <c r="L384" s="85"/>
      <c r="M384" s="85"/>
      <c r="N384" s="86"/>
      <c r="O384" s="200"/>
      <c r="P384" s="44"/>
      <c r="Q384" t="str">
        <f>IF(C384="","",'OPĆI DIO'!$C$1)</f>
        <v/>
      </c>
      <c r="R384" t="str">
        <f t="shared" si="54"/>
        <v/>
      </c>
      <c r="S384" t="str">
        <f t="shared" si="55"/>
        <v/>
      </c>
      <c r="T384" t="str">
        <f t="shared" si="56"/>
        <v/>
      </c>
      <c r="U384" t="str">
        <f t="shared" si="57"/>
        <v/>
      </c>
      <c r="AE384" t="s">
        <v>1781</v>
      </c>
      <c r="AF384" t="s">
        <v>1782</v>
      </c>
      <c r="AG384" t="str">
        <f t="shared" si="58"/>
        <v>A679078</v>
      </c>
      <c r="AH384" t="s">
        <v>3929</v>
      </c>
    </row>
    <row r="385" spans="1:34">
      <c r="A385" s="45"/>
      <c r="B385" s="40" t="str">
        <f t="shared" si="50"/>
        <v/>
      </c>
      <c r="C385" s="45"/>
      <c r="D385" s="40" t="str">
        <f t="shared" si="51"/>
        <v/>
      </c>
      <c r="E385" s="77"/>
      <c r="F385" s="40" t="str">
        <f t="shared" si="52"/>
        <v/>
      </c>
      <c r="G385" s="40" t="str">
        <f t="shared" si="53"/>
        <v/>
      </c>
      <c r="H385" s="76"/>
      <c r="I385" s="76"/>
      <c r="J385" s="76"/>
      <c r="K385" s="86"/>
      <c r="L385" s="85"/>
      <c r="M385" s="85"/>
      <c r="N385" s="86"/>
      <c r="O385" s="200"/>
      <c r="P385" s="44"/>
      <c r="Q385" t="str">
        <f>IF(C385="","",'OPĆI DIO'!$C$1)</f>
        <v/>
      </c>
      <c r="R385" t="str">
        <f t="shared" si="54"/>
        <v/>
      </c>
      <c r="S385" t="str">
        <f t="shared" si="55"/>
        <v/>
      </c>
      <c r="T385" t="str">
        <f t="shared" si="56"/>
        <v/>
      </c>
      <c r="U385" t="str">
        <f t="shared" si="57"/>
        <v/>
      </c>
      <c r="AE385" t="s">
        <v>1783</v>
      </c>
      <c r="AF385" t="s">
        <v>1784</v>
      </c>
      <c r="AG385" t="str">
        <f t="shared" si="58"/>
        <v>A679078</v>
      </c>
      <c r="AH385" t="s">
        <v>3929</v>
      </c>
    </row>
    <row r="386" spans="1:34">
      <c r="A386" s="45"/>
      <c r="B386" s="40" t="str">
        <f t="shared" si="50"/>
        <v/>
      </c>
      <c r="C386" s="45"/>
      <c r="D386" s="40" t="str">
        <f t="shared" si="51"/>
        <v/>
      </c>
      <c r="E386" s="77"/>
      <c r="F386" s="40" t="str">
        <f t="shared" si="52"/>
        <v/>
      </c>
      <c r="G386" s="40" t="str">
        <f t="shared" si="53"/>
        <v/>
      </c>
      <c r="H386" s="76"/>
      <c r="I386" s="76"/>
      <c r="J386" s="76"/>
      <c r="K386" s="86"/>
      <c r="L386" s="85"/>
      <c r="M386" s="85"/>
      <c r="N386" s="86"/>
      <c r="O386" s="200"/>
      <c r="P386" s="44"/>
      <c r="Q386" t="str">
        <f>IF(C386="","",'OPĆI DIO'!$C$1)</f>
        <v/>
      </c>
      <c r="R386" t="str">
        <f t="shared" si="54"/>
        <v/>
      </c>
      <c r="S386" t="str">
        <f t="shared" si="55"/>
        <v/>
      </c>
      <c r="T386" t="str">
        <f t="shared" si="56"/>
        <v/>
      </c>
      <c r="U386" t="str">
        <f t="shared" si="57"/>
        <v/>
      </c>
      <c r="AE386" t="s">
        <v>1785</v>
      </c>
      <c r="AF386" t="s">
        <v>1786</v>
      </c>
      <c r="AG386" t="str">
        <f t="shared" si="58"/>
        <v>A679078</v>
      </c>
      <c r="AH386" t="s">
        <v>3929</v>
      </c>
    </row>
    <row r="387" spans="1:34">
      <c r="A387" s="45"/>
      <c r="B387" s="40" t="str">
        <f t="shared" si="50"/>
        <v/>
      </c>
      <c r="C387" s="45"/>
      <c r="D387" s="40" t="str">
        <f t="shared" si="51"/>
        <v/>
      </c>
      <c r="E387" s="77"/>
      <c r="F387" s="40" t="str">
        <f t="shared" si="52"/>
        <v/>
      </c>
      <c r="G387" s="40" t="str">
        <f t="shared" si="53"/>
        <v/>
      </c>
      <c r="H387" s="76"/>
      <c r="I387" s="76"/>
      <c r="J387" s="76"/>
      <c r="K387" s="86"/>
      <c r="L387" s="85"/>
      <c r="M387" s="85"/>
      <c r="N387" s="86"/>
      <c r="O387" s="200"/>
      <c r="P387" s="44"/>
      <c r="Q387" t="str">
        <f>IF(C387="","",'OPĆI DIO'!$C$1)</f>
        <v/>
      </c>
      <c r="R387" t="str">
        <f t="shared" si="54"/>
        <v/>
      </c>
      <c r="S387" t="str">
        <f t="shared" si="55"/>
        <v/>
      </c>
      <c r="T387" t="str">
        <f t="shared" si="56"/>
        <v/>
      </c>
      <c r="U387" t="str">
        <f t="shared" si="57"/>
        <v/>
      </c>
      <c r="AE387" t="s">
        <v>1787</v>
      </c>
      <c r="AF387" t="s">
        <v>1788</v>
      </c>
      <c r="AG387" t="str">
        <f t="shared" si="58"/>
        <v>A679078</v>
      </c>
      <c r="AH387" t="s">
        <v>3929</v>
      </c>
    </row>
    <row r="388" spans="1:34">
      <c r="A388" s="45"/>
      <c r="B388" s="40" t="str">
        <f t="shared" ref="B388:B451" si="59">IFERROR(VLOOKUP(A388,$V$6:$W$23,2,FALSE),"")</f>
        <v/>
      </c>
      <c r="C388" s="45"/>
      <c r="D388" s="40" t="str">
        <f t="shared" ref="D388:D451" si="60">IFERROR(VLOOKUP(C388,$Y$5:$AA$129,2,FALSE),"")</f>
        <v/>
      </c>
      <c r="E388" s="77"/>
      <c r="F388" s="40" t="str">
        <f t="shared" ref="F388:F451" si="61">IFERROR(VLOOKUP(E388,$AE$6:$AF$1090,2,FALSE),"")</f>
        <v/>
      </c>
      <c r="G388" s="40" t="str">
        <f t="shared" ref="G388:G451" si="62">IFERROR(VLOOKUP(E388,$AE$6:$AH$1090,4,FALSE),"")</f>
        <v/>
      </c>
      <c r="H388" s="76"/>
      <c r="I388" s="76"/>
      <c r="J388" s="76"/>
      <c r="K388" s="86"/>
      <c r="L388" s="85"/>
      <c r="M388" s="85"/>
      <c r="N388" s="86"/>
      <c r="O388" s="200"/>
      <c r="P388" s="44"/>
      <c r="Q388" t="str">
        <f>IF(C388="","",'OPĆI DIO'!$C$1)</f>
        <v/>
      </c>
      <c r="R388" t="str">
        <f t="shared" ref="R388:R451" si="63">LEFT(C388,3)</f>
        <v/>
      </c>
      <c r="S388" t="str">
        <f t="shared" ref="S388:S451" si="64">LEFT(C388,2)</f>
        <v/>
      </c>
      <c r="T388" t="str">
        <f t="shared" ref="T388:T451" si="65">MID(G388,2,2)</f>
        <v/>
      </c>
      <c r="U388" t="str">
        <f t="shared" ref="U388:U451" si="66">LEFT(C388,1)</f>
        <v/>
      </c>
      <c r="AE388" t="s">
        <v>1789</v>
      </c>
      <c r="AF388" t="s">
        <v>1790</v>
      </c>
      <c r="AG388" t="str">
        <f t="shared" si="58"/>
        <v>A679078</v>
      </c>
      <c r="AH388" t="s">
        <v>3929</v>
      </c>
    </row>
    <row r="389" spans="1:34">
      <c r="A389" s="45"/>
      <c r="B389" s="40" t="str">
        <f t="shared" si="59"/>
        <v/>
      </c>
      <c r="C389" s="45"/>
      <c r="D389" s="40" t="str">
        <f t="shared" si="60"/>
        <v/>
      </c>
      <c r="E389" s="77"/>
      <c r="F389" s="40" t="str">
        <f t="shared" si="61"/>
        <v/>
      </c>
      <c r="G389" s="40" t="str">
        <f t="shared" si="62"/>
        <v/>
      </c>
      <c r="H389" s="76"/>
      <c r="I389" s="76"/>
      <c r="J389" s="76"/>
      <c r="K389" s="86"/>
      <c r="L389" s="85"/>
      <c r="M389" s="85"/>
      <c r="N389" s="86"/>
      <c r="O389" s="200"/>
      <c r="P389" s="44"/>
      <c r="Q389" t="str">
        <f>IF(C389="","",'OPĆI DIO'!$C$1)</f>
        <v/>
      </c>
      <c r="R389" t="str">
        <f t="shared" si="63"/>
        <v/>
      </c>
      <c r="S389" t="str">
        <f t="shared" si="64"/>
        <v/>
      </c>
      <c r="T389" t="str">
        <f t="shared" si="65"/>
        <v/>
      </c>
      <c r="U389" t="str">
        <f t="shared" si="66"/>
        <v/>
      </c>
      <c r="AE389" t="s">
        <v>1791</v>
      </c>
      <c r="AF389" t="s">
        <v>1792</v>
      </c>
      <c r="AG389" t="str">
        <f t="shared" si="58"/>
        <v>A679078</v>
      </c>
      <c r="AH389" t="s">
        <v>3929</v>
      </c>
    </row>
    <row r="390" spans="1:34">
      <c r="A390" s="45"/>
      <c r="B390" s="40" t="str">
        <f t="shared" si="59"/>
        <v/>
      </c>
      <c r="C390" s="45"/>
      <c r="D390" s="40" t="str">
        <f t="shared" si="60"/>
        <v/>
      </c>
      <c r="E390" s="77"/>
      <c r="F390" s="40" t="str">
        <f t="shared" si="61"/>
        <v/>
      </c>
      <c r="G390" s="40" t="str">
        <f t="shared" si="62"/>
        <v/>
      </c>
      <c r="H390" s="76"/>
      <c r="I390" s="76"/>
      <c r="J390" s="76"/>
      <c r="K390" s="86"/>
      <c r="L390" s="85"/>
      <c r="M390" s="85"/>
      <c r="N390" s="86"/>
      <c r="O390" s="200"/>
      <c r="P390" s="44"/>
      <c r="Q390" t="str">
        <f>IF(C390="","",'OPĆI DIO'!$C$1)</f>
        <v/>
      </c>
      <c r="R390" t="str">
        <f t="shared" si="63"/>
        <v/>
      </c>
      <c r="S390" t="str">
        <f t="shared" si="64"/>
        <v/>
      </c>
      <c r="T390" t="str">
        <f t="shared" si="65"/>
        <v/>
      </c>
      <c r="U390" t="str">
        <f t="shared" si="66"/>
        <v/>
      </c>
      <c r="AE390" t="s">
        <v>1793</v>
      </c>
      <c r="AF390" t="s">
        <v>1794</v>
      </c>
      <c r="AG390" t="str">
        <f t="shared" si="58"/>
        <v>A679078</v>
      </c>
      <c r="AH390" t="s">
        <v>3929</v>
      </c>
    </row>
    <row r="391" spans="1:34">
      <c r="A391" s="45"/>
      <c r="B391" s="40" t="str">
        <f t="shared" si="59"/>
        <v/>
      </c>
      <c r="C391" s="45"/>
      <c r="D391" s="40" t="str">
        <f t="shared" si="60"/>
        <v/>
      </c>
      <c r="E391" s="77"/>
      <c r="F391" s="40" t="str">
        <f t="shared" si="61"/>
        <v/>
      </c>
      <c r="G391" s="40" t="str">
        <f t="shared" si="62"/>
        <v/>
      </c>
      <c r="H391" s="76"/>
      <c r="I391" s="76"/>
      <c r="J391" s="76"/>
      <c r="K391" s="86"/>
      <c r="L391" s="85"/>
      <c r="M391" s="85"/>
      <c r="N391" s="86"/>
      <c r="O391" s="200"/>
      <c r="P391" s="44"/>
      <c r="Q391" t="str">
        <f>IF(C391="","",'OPĆI DIO'!$C$1)</f>
        <v/>
      </c>
      <c r="R391" t="str">
        <f t="shared" si="63"/>
        <v/>
      </c>
      <c r="S391" t="str">
        <f t="shared" si="64"/>
        <v/>
      </c>
      <c r="T391" t="str">
        <f t="shared" si="65"/>
        <v/>
      </c>
      <c r="U391" t="str">
        <f t="shared" si="66"/>
        <v/>
      </c>
      <c r="AE391" t="s">
        <v>1795</v>
      </c>
      <c r="AF391" t="s">
        <v>1796</v>
      </c>
      <c r="AG391" t="str">
        <f t="shared" si="58"/>
        <v>A679078</v>
      </c>
      <c r="AH391" t="s">
        <v>3929</v>
      </c>
    </row>
    <row r="392" spans="1:34">
      <c r="A392" s="45"/>
      <c r="B392" s="40" t="str">
        <f t="shared" si="59"/>
        <v/>
      </c>
      <c r="C392" s="45"/>
      <c r="D392" s="40" t="str">
        <f t="shared" si="60"/>
        <v/>
      </c>
      <c r="E392" s="77"/>
      <c r="F392" s="40" t="str">
        <f t="shared" si="61"/>
        <v/>
      </c>
      <c r="G392" s="40" t="str">
        <f t="shared" si="62"/>
        <v/>
      </c>
      <c r="H392" s="76"/>
      <c r="I392" s="76"/>
      <c r="J392" s="76"/>
      <c r="K392" s="86"/>
      <c r="L392" s="85"/>
      <c r="M392" s="85"/>
      <c r="N392" s="86"/>
      <c r="O392" s="200"/>
      <c r="P392" s="44"/>
      <c r="Q392" t="str">
        <f>IF(C392="","",'OPĆI DIO'!$C$1)</f>
        <v/>
      </c>
      <c r="R392" t="str">
        <f t="shared" si="63"/>
        <v/>
      </c>
      <c r="S392" t="str">
        <f t="shared" si="64"/>
        <v/>
      </c>
      <c r="T392" t="str">
        <f t="shared" si="65"/>
        <v/>
      </c>
      <c r="U392" t="str">
        <f t="shared" si="66"/>
        <v/>
      </c>
      <c r="AE392" t="s">
        <v>1797</v>
      </c>
      <c r="AF392" t="s">
        <v>1798</v>
      </c>
      <c r="AG392" t="str">
        <f t="shared" ref="AG392:AG455" si="67">LEFT(AE392,7)</f>
        <v>A679078</v>
      </c>
      <c r="AH392" t="s">
        <v>3929</v>
      </c>
    </row>
    <row r="393" spans="1:34">
      <c r="A393" s="45"/>
      <c r="B393" s="40" t="str">
        <f t="shared" si="59"/>
        <v/>
      </c>
      <c r="C393" s="45"/>
      <c r="D393" s="40" t="str">
        <f t="shared" si="60"/>
        <v/>
      </c>
      <c r="E393" s="77"/>
      <c r="F393" s="40" t="str">
        <f t="shared" si="61"/>
        <v/>
      </c>
      <c r="G393" s="40" t="str">
        <f t="shared" si="62"/>
        <v/>
      </c>
      <c r="H393" s="76"/>
      <c r="I393" s="76"/>
      <c r="J393" s="76"/>
      <c r="K393" s="86"/>
      <c r="L393" s="85"/>
      <c r="M393" s="85"/>
      <c r="N393" s="86"/>
      <c r="O393" s="200"/>
      <c r="P393" s="44"/>
      <c r="Q393" t="str">
        <f>IF(C393="","",'OPĆI DIO'!$C$1)</f>
        <v/>
      </c>
      <c r="R393" t="str">
        <f t="shared" si="63"/>
        <v/>
      </c>
      <c r="S393" t="str">
        <f t="shared" si="64"/>
        <v/>
      </c>
      <c r="T393" t="str">
        <f t="shared" si="65"/>
        <v/>
      </c>
      <c r="U393" t="str">
        <f t="shared" si="66"/>
        <v/>
      </c>
      <c r="AE393" t="s">
        <v>1799</v>
      </c>
      <c r="AF393" t="s">
        <v>1800</v>
      </c>
      <c r="AG393" t="str">
        <f t="shared" si="67"/>
        <v>A679078</v>
      </c>
      <c r="AH393" t="s">
        <v>3929</v>
      </c>
    </row>
    <row r="394" spans="1:34">
      <c r="A394" s="45"/>
      <c r="B394" s="40" t="str">
        <f t="shared" si="59"/>
        <v/>
      </c>
      <c r="C394" s="45"/>
      <c r="D394" s="40" t="str">
        <f t="shared" si="60"/>
        <v/>
      </c>
      <c r="E394" s="77"/>
      <c r="F394" s="40" t="str">
        <f t="shared" si="61"/>
        <v/>
      </c>
      <c r="G394" s="40" t="str">
        <f t="shared" si="62"/>
        <v/>
      </c>
      <c r="H394" s="76"/>
      <c r="I394" s="76"/>
      <c r="J394" s="76"/>
      <c r="K394" s="86"/>
      <c r="L394" s="85"/>
      <c r="M394" s="85"/>
      <c r="N394" s="86"/>
      <c r="O394" s="200"/>
      <c r="P394" s="44"/>
      <c r="Q394" t="str">
        <f>IF(C394="","",'OPĆI DIO'!$C$1)</f>
        <v/>
      </c>
      <c r="R394" t="str">
        <f t="shared" si="63"/>
        <v/>
      </c>
      <c r="S394" t="str">
        <f t="shared" si="64"/>
        <v/>
      </c>
      <c r="T394" t="str">
        <f t="shared" si="65"/>
        <v/>
      </c>
      <c r="U394" t="str">
        <f t="shared" si="66"/>
        <v/>
      </c>
      <c r="AE394" t="s">
        <v>1801</v>
      </c>
      <c r="AF394" t="s">
        <v>1802</v>
      </c>
      <c r="AG394" t="str">
        <f t="shared" si="67"/>
        <v>A679078</v>
      </c>
      <c r="AH394" t="s">
        <v>3929</v>
      </c>
    </row>
    <row r="395" spans="1:34">
      <c r="A395" s="45"/>
      <c r="B395" s="40" t="str">
        <f t="shared" si="59"/>
        <v/>
      </c>
      <c r="C395" s="45"/>
      <c r="D395" s="40" t="str">
        <f t="shared" si="60"/>
        <v/>
      </c>
      <c r="E395" s="77"/>
      <c r="F395" s="40" t="str">
        <f t="shared" si="61"/>
        <v/>
      </c>
      <c r="G395" s="40" t="str">
        <f t="shared" si="62"/>
        <v/>
      </c>
      <c r="H395" s="76"/>
      <c r="I395" s="76"/>
      <c r="J395" s="76"/>
      <c r="K395" s="86"/>
      <c r="L395" s="85"/>
      <c r="M395" s="85"/>
      <c r="N395" s="86"/>
      <c r="O395" s="200"/>
      <c r="P395" s="44"/>
      <c r="Q395" t="str">
        <f>IF(C395="","",'OPĆI DIO'!$C$1)</f>
        <v/>
      </c>
      <c r="R395" t="str">
        <f t="shared" si="63"/>
        <v/>
      </c>
      <c r="S395" t="str">
        <f t="shared" si="64"/>
        <v/>
      </c>
      <c r="T395" t="str">
        <f t="shared" si="65"/>
        <v/>
      </c>
      <c r="U395" t="str">
        <f t="shared" si="66"/>
        <v/>
      </c>
      <c r="AE395" t="s">
        <v>1803</v>
      </c>
      <c r="AF395" t="s">
        <v>1804</v>
      </c>
      <c r="AG395" t="str">
        <f t="shared" si="67"/>
        <v>A679078</v>
      </c>
      <c r="AH395" t="s">
        <v>3929</v>
      </c>
    </row>
    <row r="396" spans="1:34">
      <c r="A396" s="45"/>
      <c r="B396" s="40" t="str">
        <f t="shared" si="59"/>
        <v/>
      </c>
      <c r="C396" s="45"/>
      <c r="D396" s="40" t="str">
        <f t="shared" si="60"/>
        <v/>
      </c>
      <c r="E396" s="77"/>
      <c r="F396" s="40" t="str">
        <f t="shared" si="61"/>
        <v/>
      </c>
      <c r="G396" s="40" t="str">
        <f t="shared" si="62"/>
        <v/>
      </c>
      <c r="H396" s="76"/>
      <c r="I396" s="76"/>
      <c r="J396" s="76"/>
      <c r="K396" s="86"/>
      <c r="L396" s="85"/>
      <c r="M396" s="85"/>
      <c r="N396" s="86"/>
      <c r="O396" s="200"/>
      <c r="P396" s="44"/>
      <c r="Q396" t="str">
        <f>IF(C396="","",'OPĆI DIO'!$C$1)</f>
        <v/>
      </c>
      <c r="R396" t="str">
        <f t="shared" si="63"/>
        <v/>
      </c>
      <c r="S396" t="str">
        <f t="shared" si="64"/>
        <v/>
      </c>
      <c r="T396" t="str">
        <f t="shared" si="65"/>
        <v/>
      </c>
      <c r="U396" t="str">
        <f t="shared" si="66"/>
        <v/>
      </c>
      <c r="AE396" t="s">
        <v>1806</v>
      </c>
      <c r="AF396" t="s">
        <v>1807</v>
      </c>
      <c r="AG396" t="str">
        <f t="shared" si="67"/>
        <v>A679078</v>
      </c>
      <c r="AH396" t="s">
        <v>3929</v>
      </c>
    </row>
    <row r="397" spans="1:34">
      <c r="A397" s="45"/>
      <c r="B397" s="40" t="str">
        <f t="shared" si="59"/>
        <v/>
      </c>
      <c r="C397" s="45"/>
      <c r="D397" s="40" t="str">
        <f t="shared" si="60"/>
        <v/>
      </c>
      <c r="E397" s="77"/>
      <c r="F397" s="40" t="str">
        <f t="shared" si="61"/>
        <v/>
      </c>
      <c r="G397" s="40" t="str">
        <f t="shared" si="62"/>
        <v/>
      </c>
      <c r="H397" s="76"/>
      <c r="I397" s="76"/>
      <c r="J397" s="76"/>
      <c r="K397" s="86"/>
      <c r="L397" s="85"/>
      <c r="M397" s="85"/>
      <c r="N397" s="86"/>
      <c r="O397" s="200"/>
      <c r="P397" s="44"/>
      <c r="Q397" t="str">
        <f>IF(C397="","",'OPĆI DIO'!$C$1)</f>
        <v/>
      </c>
      <c r="R397" t="str">
        <f t="shared" si="63"/>
        <v/>
      </c>
      <c r="S397" t="str">
        <f t="shared" si="64"/>
        <v/>
      </c>
      <c r="T397" t="str">
        <f t="shared" si="65"/>
        <v/>
      </c>
      <c r="U397" t="str">
        <f t="shared" si="66"/>
        <v/>
      </c>
      <c r="AE397" t="s">
        <v>1808</v>
      </c>
      <c r="AF397" t="s">
        <v>1809</v>
      </c>
      <c r="AG397" t="str">
        <f t="shared" si="67"/>
        <v>A679078</v>
      </c>
      <c r="AH397" t="s">
        <v>3929</v>
      </c>
    </row>
    <row r="398" spans="1:34">
      <c r="A398" s="45"/>
      <c r="B398" s="40" t="str">
        <f t="shared" si="59"/>
        <v/>
      </c>
      <c r="C398" s="45"/>
      <c r="D398" s="40" t="str">
        <f t="shared" si="60"/>
        <v/>
      </c>
      <c r="E398" s="77"/>
      <c r="F398" s="40" t="str">
        <f t="shared" si="61"/>
        <v/>
      </c>
      <c r="G398" s="40" t="str">
        <f t="shared" si="62"/>
        <v/>
      </c>
      <c r="H398" s="76"/>
      <c r="I398" s="76"/>
      <c r="J398" s="76"/>
      <c r="K398" s="86"/>
      <c r="L398" s="85"/>
      <c r="M398" s="85"/>
      <c r="N398" s="86"/>
      <c r="O398" s="200"/>
      <c r="P398" s="44"/>
      <c r="Q398" t="str">
        <f>IF(C398="","",'OPĆI DIO'!$C$1)</f>
        <v/>
      </c>
      <c r="R398" t="str">
        <f t="shared" si="63"/>
        <v/>
      </c>
      <c r="S398" t="str">
        <f t="shared" si="64"/>
        <v/>
      </c>
      <c r="T398" t="str">
        <f t="shared" si="65"/>
        <v/>
      </c>
      <c r="U398" t="str">
        <f t="shared" si="66"/>
        <v/>
      </c>
      <c r="AE398" t="s">
        <v>1810</v>
      </c>
      <c r="AF398" t="s">
        <v>1811</v>
      </c>
      <c r="AG398" t="str">
        <f t="shared" si="67"/>
        <v>A679078</v>
      </c>
      <c r="AH398" t="s">
        <v>3929</v>
      </c>
    </row>
    <row r="399" spans="1:34">
      <c r="A399" s="45"/>
      <c r="B399" s="40" t="str">
        <f t="shared" si="59"/>
        <v/>
      </c>
      <c r="C399" s="45"/>
      <c r="D399" s="40" t="str">
        <f t="shared" si="60"/>
        <v/>
      </c>
      <c r="E399" s="77"/>
      <c r="F399" s="40" t="str">
        <f t="shared" si="61"/>
        <v/>
      </c>
      <c r="G399" s="40" t="str">
        <f t="shared" si="62"/>
        <v/>
      </c>
      <c r="H399" s="76"/>
      <c r="I399" s="76"/>
      <c r="J399" s="76"/>
      <c r="K399" s="86"/>
      <c r="L399" s="85"/>
      <c r="M399" s="85"/>
      <c r="N399" s="86"/>
      <c r="O399" s="200"/>
      <c r="P399" s="44"/>
      <c r="Q399" t="str">
        <f>IF(C399="","",'OPĆI DIO'!$C$1)</f>
        <v/>
      </c>
      <c r="R399" t="str">
        <f t="shared" si="63"/>
        <v/>
      </c>
      <c r="S399" t="str">
        <f t="shared" si="64"/>
        <v/>
      </c>
      <c r="T399" t="str">
        <f t="shared" si="65"/>
        <v/>
      </c>
      <c r="U399" t="str">
        <f t="shared" si="66"/>
        <v/>
      </c>
      <c r="AE399" t="s">
        <v>1812</v>
      </c>
      <c r="AF399" t="s">
        <v>1813</v>
      </c>
      <c r="AG399" t="str">
        <f t="shared" si="67"/>
        <v>A679078</v>
      </c>
      <c r="AH399" t="s">
        <v>3929</v>
      </c>
    </row>
    <row r="400" spans="1:34">
      <c r="A400" s="45"/>
      <c r="B400" s="40" t="str">
        <f t="shared" si="59"/>
        <v/>
      </c>
      <c r="C400" s="45"/>
      <c r="D400" s="40" t="str">
        <f t="shared" si="60"/>
        <v/>
      </c>
      <c r="E400" s="77"/>
      <c r="F400" s="40" t="str">
        <f t="shared" si="61"/>
        <v/>
      </c>
      <c r="G400" s="40" t="str">
        <f t="shared" si="62"/>
        <v/>
      </c>
      <c r="H400" s="76"/>
      <c r="I400" s="76"/>
      <c r="J400" s="76"/>
      <c r="K400" s="86"/>
      <c r="L400" s="85"/>
      <c r="M400" s="85"/>
      <c r="N400" s="86"/>
      <c r="O400" s="200"/>
      <c r="P400" s="44"/>
      <c r="Q400" t="str">
        <f>IF(C400="","",'OPĆI DIO'!$C$1)</f>
        <v/>
      </c>
      <c r="R400" t="str">
        <f t="shared" si="63"/>
        <v/>
      </c>
      <c r="S400" t="str">
        <f t="shared" si="64"/>
        <v/>
      </c>
      <c r="T400" t="str">
        <f t="shared" si="65"/>
        <v/>
      </c>
      <c r="U400" t="str">
        <f t="shared" si="66"/>
        <v/>
      </c>
      <c r="AE400" t="s">
        <v>1814</v>
      </c>
      <c r="AF400" t="s">
        <v>1815</v>
      </c>
      <c r="AG400" t="str">
        <f t="shared" si="67"/>
        <v>A679078</v>
      </c>
      <c r="AH400" t="s">
        <v>3929</v>
      </c>
    </row>
    <row r="401" spans="1:34">
      <c r="A401" s="45"/>
      <c r="B401" s="40" t="str">
        <f t="shared" si="59"/>
        <v/>
      </c>
      <c r="C401" s="45"/>
      <c r="D401" s="40" t="str">
        <f t="shared" si="60"/>
        <v/>
      </c>
      <c r="E401" s="77"/>
      <c r="F401" s="40" t="str">
        <f t="shared" si="61"/>
        <v/>
      </c>
      <c r="G401" s="40" t="str">
        <f t="shared" si="62"/>
        <v/>
      </c>
      <c r="H401" s="76"/>
      <c r="I401" s="76"/>
      <c r="J401" s="76"/>
      <c r="K401" s="86"/>
      <c r="L401" s="85"/>
      <c r="M401" s="85"/>
      <c r="N401" s="86"/>
      <c r="O401" s="200"/>
      <c r="P401" s="44"/>
      <c r="Q401" t="str">
        <f>IF(C401="","",'OPĆI DIO'!$C$1)</f>
        <v/>
      </c>
      <c r="R401" t="str">
        <f t="shared" si="63"/>
        <v/>
      </c>
      <c r="S401" t="str">
        <f t="shared" si="64"/>
        <v/>
      </c>
      <c r="T401" t="str">
        <f t="shared" si="65"/>
        <v/>
      </c>
      <c r="U401" t="str">
        <f t="shared" si="66"/>
        <v/>
      </c>
      <c r="AE401" t="s">
        <v>1816</v>
      </c>
      <c r="AF401" t="s">
        <v>1817</v>
      </c>
      <c r="AG401" t="str">
        <f t="shared" si="67"/>
        <v>A679078</v>
      </c>
      <c r="AH401" t="s">
        <v>3929</v>
      </c>
    </row>
    <row r="402" spans="1:34">
      <c r="A402" s="45"/>
      <c r="B402" s="40" t="str">
        <f t="shared" si="59"/>
        <v/>
      </c>
      <c r="C402" s="45"/>
      <c r="D402" s="40" t="str">
        <f t="shared" si="60"/>
        <v/>
      </c>
      <c r="E402" s="77"/>
      <c r="F402" s="40" t="str">
        <f t="shared" si="61"/>
        <v/>
      </c>
      <c r="G402" s="40" t="str">
        <f t="shared" si="62"/>
        <v/>
      </c>
      <c r="H402" s="76"/>
      <c r="I402" s="76"/>
      <c r="J402" s="76"/>
      <c r="K402" s="86"/>
      <c r="L402" s="85"/>
      <c r="M402" s="85"/>
      <c r="N402" s="86"/>
      <c r="O402" s="200"/>
      <c r="P402" s="44"/>
      <c r="Q402" t="str">
        <f>IF(C402="","",'OPĆI DIO'!$C$1)</f>
        <v/>
      </c>
      <c r="R402" t="str">
        <f t="shared" si="63"/>
        <v/>
      </c>
      <c r="S402" t="str">
        <f t="shared" si="64"/>
        <v/>
      </c>
      <c r="T402" t="str">
        <f t="shared" si="65"/>
        <v/>
      </c>
      <c r="U402" t="str">
        <f t="shared" si="66"/>
        <v/>
      </c>
      <c r="AE402" t="s">
        <v>1818</v>
      </c>
      <c r="AF402" t="s">
        <v>1819</v>
      </c>
      <c r="AG402" t="str">
        <f t="shared" si="67"/>
        <v>A679078</v>
      </c>
      <c r="AH402" t="s">
        <v>3929</v>
      </c>
    </row>
    <row r="403" spans="1:34">
      <c r="A403" s="45"/>
      <c r="B403" s="40" t="str">
        <f t="shared" si="59"/>
        <v/>
      </c>
      <c r="C403" s="45"/>
      <c r="D403" s="40" t="str">
        <f t="shared" si="60"/>
        <v/>
      </c>
      <c r="E403" s="77"/>
      <c r="F403" s="40" t="str">
        <f t="shared" si="61"/>
        <v/>
      </c>
      <c r="G403" s="40" t="str">
        <f t="shared" si="62"/>
        <v/>
      </c>
      <c r="H403" s="76"/>
      <c r="I403" s="76"/>
      <c r="J403" s="76"/>
      <c r="K403" s="86"/>
      <c r="L403" s="85"/>
      <c r="M403" s="85"/>
      <c r="N403" s="86"/>
      <c r="O403" s="200"/>
      <c r="P403" s="44"/>
      <c r="Q403" t="str">
        <f>IF(C403="","",'OPĆI DIO'!$C$1)</f>
        <v/>
      </c>
      <c r="R403" t="str">
        <f t="shared" si="63"/>
        <v/>
      </c>
      <c r="S403" t="str">
        <f t="shared" si="64"/>
        <v/>
      </c>
      <c r="T403" t="str">
        <f t="shared" si="65"/>
        <v/>
      </c>
      <c r="U403" t="str">
        <f t="shared" si="66"/>
        <v/>
      </c>
      <c r="AE403" t="s">
        <v>1820</v>
      </c>
      <c r="AF403" t="s">
        <v>1821</v>
      </c>
      <c r="AG403" t="str">
        <f t="shared" si="67"/>
        <v>A679078</v>
      </c>
      <c r="AH403" t="s">
        <v>3929</v>
      </c>
    </row>
    <row r="404" spans="1:34">
      <c r="A404" s="45"/>
      <c r="B404" s="40" t="str">
        <f t="shared" si="59"/>
        <v/>
      </c>
      <c r="C404" s="45"/>
      <c r="D404" s="40" t="str">
        <f t="shared" si="60"/>
        <v/>
      </c>
      <c r="E404" s="77"/>
      <c r="F404" s="40" t="str">
        <f t="shared" si="61"/>
        <v/>
      </c>
      <c r="G404" s="40" t="str">
        <f t="shared" si="62"/>
        <v/>
      </c>
      <c r="H404" s="76"/>
      <c r="I404" s="76"/>
      <c r="J404" s="76"/>
      <c r="K404" s="86"/>
      <c r="L404" s="85"/>
      <c r="M404" s="85"/>
      <c r="N404" s="86"/>
      <c r="O404" s="200"/>
      <c r="P404" s="44"/>
      <c r="Q404" t="str">
        <f>IF(C404="","",'OPĆI DIO'!$C$1)</f>
        <v/>
      </c>
      <c r="R404" t="str">
        <f t="shared" si="63"/>
        <v/>
      </c>
      <c r="S404" t="str">
        <f t="shared" si="64"/>
        <v/>
      </c>
      <c r="T404" t="str">
        <f t="shared" si="65"/>
        <v/>
      </c>
      <c r="U404" t="str">
        <f t="shared" si="66"/>
        <v/>
      </c>
      <c r="AE404" t="s">
        <v>1822</v>
      </c>
      <c r="AF404" t="s">
        <v>1823</v>
      </c>
      <c r="AG404" t="str">
        <f t="shared" si="67"/>
        <v>A679078</v>
      </c>
      <c r="AH404" t="s">
        <v>3929</v>
      </c>
    </row>
    <row r="405" spans="1:34">
      <c r="A405" s="45"/>
      <c r="B405" s="40" t="str">
        <f t="shared" si="59"/>
        <v/>
      </c>
      <c r="C405" s="45"/>
      <c r="D405" s="40" t="str">
        <f t="shared" si="60"/>
        <v/>
      </c>
      <c r="E405" s="77"/>
      <c r="F405" s="40" t="str">
        <f t="shared" si="61"/>
        <v/>
      </c>
      <c r="G405" s="40" t="str">
        <f t="shared" si="62"/>
        <v/>
      </c>
      <c r="H405" s="76"/>
      <c r="I405" s="76"/>
      <c r="J405" s="76"/>
      <c r="K405" s="86"/>
      <c r="L405" s="85"/>
      <c r="M405" s="85"/>
      <c r="N405" s="86"/>
      <c r="O405" s="200"/>
      <c r="P405" s="44"/>
      <c r="Q405" t="str">
        <f>IF(C405="","",'OPĆI DIO'!$C$1)</f>
        <v/>
      </c>
      <c r="R405" t="str">
        <f t="shared" si="63"/>
        <v/>
      </c>
      <c r="S405" t="str">
        <f t="shared" si="64"/>
        <v/>
      </c>
      <c r="T405" t="str">
        <f t="shared" si="65"/>
        <v/>
      </c>
      <c r="U405" t="str">
        <f t="shared" si="66"/>
        <v/>
      </c>
      <c r="AE405" t="s">
        <v>1824</v>
      </c>
      <c r="AF405" t="s">
        <v>1825</v>
      </c>
      <c r="AG405" t="str">
        <f t="shared" si="67"/>
        <v>A679078</v>
      </c>
      <c r="AH405" t="s">
        <v>3929</v>
      </c>
    </row>
    <row r="406" spans="1:34">
      <c r="A406" s="45"/>
      <c r="B406" s="40" t="str">
        <f t="shared" si="59"/>
        <v/>
      </c>
      <c r="C406" s="45"/>
      <c r="D406" s="40" t="str">
        <f t="shared" si="60"/>
        <v/>
      </c>
      <c r="E406" s="77"/>
      <c r="F406" s="40" t="str">
        <f t="shared" si="61"/>
        <v/>
      </c>
      <c r="G406" s="40" t="str">
        <f t="shared" si="62"/>
        <v/>
      </c>
      <c r="H406" s="76"/>
      <c r="I406" s="76"/>
      <c r="J406" s="76"/>
      <c r="K406" s="86"/>
      <c r="L406" s="85"/>
      <c r="M406" s="85"/>
      <c r="N406" s="86"/>
      <c r="O406" s="200"/>
      <c r="P406" s="44"/>
      <c r="Q406" t="str">
        <f>IF(C406="","",'OPĆI DIO'!$C$1)</f>
        <v/>
      </c>
      <c r="R406" t="str">
        <f t="shared" si="63"/>
        <v/>
      </c>
      <c r="S406" t="str">
        <f t="shared" si="64"/>
        <v/>
      </c>
      <c r="T406" t="str">
        <f t="shared" si="65"/>
        <v/>
      </c>
      <c r="U406" t="str">
        <f t="shared" si="66"/>
        <v/>
      </c>
      <c r="AE406" t="s">
        <v>1826</v>
      </c>
      <c r="AF406" t="s">
        <v>1827</v>
      </c>
      <c r="AG406" t="str">
        <f t="shared" si="67"/>
        <v>A679078</v>
      </c>
      <c r="AH406" t="s">
        <v>3929</v>
      </c>
    </row>
    <row r="407" spans="1:34">
      <c r="A407" s="45"/>
      <c r="B407" s="40" t="str">
        <f t="shared" si="59"/>
        <v/>
      </c>
      <c r="C407" s="45"/>
      <c r="D407" s="40" t="str">
        <f t="shared" si="60"/>
        <v/>
      </c>
      <c r="E407" s="77"/>
      <c r="F407" s="40" t="str">
        <f t="shared" si="61"/>
        <v/>
      </c>
      <c r="G407" s="40" t="str">
        <f t="shared" si="62"/>
        <v/>
      </c>
      <c r="H407" s="76"/>
      <c r="I407" s="76"/>
      <c r="J407" s="76"/>
      <c r="K407" s="86"/>
      <c r="L407" s="85"/>
      <c r="M407" s="85"/>
      <c r="N407" s="86"/>
      <c r="O407" s="200"/>
      <c r="P407" s="44"/>
      <c r="Q407" t="str">
        <f>IF(C407="","",'OPĆI DIO'!$C$1)</f>
        <v/>
      </c>
      <c r="R407" t="str">
        <f t="shared" si="63"/>
        <v/>
      </c>
      <c r="S407" t="str">
        <f t="shared" si="64"/>
        <v/>
      </c>
      <c r="T407" t="str">
        <f t="shared" si="65"/>
        <v/>
      </c>
      <c r="U407" t="str">
        <f t="shared" si="66"/>
        <v/>
      </c>
      <c r="AE407" t="s">
        <v>1828</v>
      </c>
      <c r="AF407" t="s">
        <v>1829</v>
      </c>
      <c r="AG407" t="str">
        <f t="shared" si="67"/>
        <v>A679078</v>
      </c>
      <c r="AH407" t="s">
        <v>3929</v>
      </c>
    </row>
    <row r="408" spans="1:34">
      <c r="A408" s="45"/>
      <c r="B408" s="40" t="str">
        <f t="shared" si="59"/>
        <v/>
      </c>
      <c r="C408" s="45"/>
      <c r="D408" s="40" t="str">
        <f t="shared" si="60"/>
        <v/>
      </c>
      <c r="E408" s="77"/>
      <c r="F408" s="40" t="str">
        <f t="shared" si="61"/>
        <v/>
      </c>
      <c r="G408" s="40" t="str">
        <f t="shared" si="62"/>
        <v/>
      </c>
      <c r="H408" s="76"/>
      <c r="I408" s="76"/>
      <c r="J408" s="76"/>
      <c r="K408" s="86"/>
      <c r="L408" s="85"/>
      <c r="M408" s="85"/>
      <c r="N408" s="86"/>
      <c r="O408" s="200"/>
      <c r="P408" s="44"/>
      <c r="Q408" t="str">
        <f>IF(C408="","",'OPĆI DIO'!$C$1)</f>
        <v/>
      </c>
      <c r="R408" t="str">
        <f t="shared" si="63"/>
        <v/>
      </c>
      <c r="S408" t="str">
        <f t="shared" si="64"/>
        <v/>
      </c>
      <c r="T408" t="str">
        <f t="shared" si="65"/>
        <v/>
      </c>
      <c r="U408" t="str">
        <f t="shared" si="66"/>
        <v/>
      </c>
      <c r="AE408" t="s">
        <v>1831</v>
      </c>
      <c r="AF408" t="s">
        <v>1832</v>
      </c>
      <c r="AG408" t="str">
        <f t="shared" si="67"/>
        <v>A679078</v>
      </c>
      <c r="AH408" t="s">
        <v>3929</v>
      </c>
    </row>
    <row r="409" spans="1:34">
      <c r="A409" s="45"/>
      <c r="B409" s="40" t="str">
        <f t="shared" si="59"/>
        <v/>
      </c>
      <c r="C409" s="45"/>
      <c r="D409" s="40" t="str">
        <f t="shared" si="60"/>
        <v/>
      </c>
      <c r="E409" s="77"/>
      <c r="F409" s="40" t="str">
        <f t="shared" si="61"/>
        <v/>
      </c>
      <c r="G409" s="40" t="str">
        <f t="shared" si="62"/>
        <v/>
      </c>
      <c r="H409" s="76"/>
      <c r="I409" s="76"/>
      <c r="J409" s="76"/>
      <c r="K409" s="86"/>
      <c r="L409" s="85"/>
      <c r="M409" s="85"/>
      <c r="N409" s="86"/>
      <c r="O409" s="200"/>
      <c r="P409" s="44"/>
      <c r="Q409" t="str">
        <f>IF(C409="","",'OPĆI DIO'!$C$1)</f>
        <v/>
      </c>
      <c r="R409" t="str">
        <f t="shared" si="63"/>
        <v/>
      </c>
      <c r="S409" t="str">
        <f t="shared" si="64"/>
        <v/>
      </c>
      <c r="T409" t="str">
        <f t="shared" si="65"/>
        <v/>
      </c>
      <c r="U409" t="str">
        <f t="shared" si="66"/>
        <v/>
      </c>
      <c r="AE409" t="s">
        <v>1833</v>
      </c>
      <c r="AF409" t="s">
        <v>1834</v>
      </c>
      <c r="AG409" t="str">
        <f t="shared" si="67"/>
        <v>A679078</v>
      </c>
      <c r="AH409" t="s">
        <v>3929</v>
      </c>
    </row>
    <row r="410" spans="1:34">
      <c r="A410" s="45"/>
      <c r="B410" s="40" t="str">
        <f t="shared" si="59"/>
        <v/>
      </c>
      <c r="C410" s="45"/>
      <c r="D410" s="40" t="str">
        <f t="shared" si="60"/>
        <v/>
      </c>
      <c r="E410" s="77"/>
      <c r="F410" s="40" t="str">
        <f t="shared" si="61"/>
        <v/>
      </c>
      <c r="G410" s="40" t="str">
        <f t="shared" si="62"/>
        <v/>
      </c>
      <c r="H410" s="76"/>
      <c r="I410" s="76"/>
      <c r="J410" s="76"/>
      <c r="K410" s="86"/>
      <c r="L410" s="85"/>
      <c r="M410" s="85"/>
      <c r="N410" s="86"/>
      <c r="O410" s="200"/>
      <c r="P410" s="44"/>
      <c r="Q410" t="str">
        <f>IF(C410="","",'OPĆI DIO'!$C$1)</f>
        <v/>
      </c>
      <c r="R410" t="str">
        <f t="shared" si="63"/>
        <v/>
      </c>
      <c r="S410" t="str">
        <f t="shared" si="64"/>
        <v/>
      </c>
      <c r="T410" t="str">
        <f t="shared" si="65"/>
        <v/>
      </c>
      <c r="U410" t="str">
        <f t="shared" si="66"/>
        <v/>
      </c>
      <c r="AE410" t="s">
        <v>1835</v>
      </c>
      <c r="AF410" t="s">
        <v>1836</v>
      </c>
      <c r="AG410" t="str">
        <f t="shared" si="67"/>
        <v>A679078</v>
      </c>
      <c r="AH410" t="s">
        <v>3929</v>
      </c>
    </row>
    <row r="411" spans="1:34">
      <c r="A411" s="45"/>
      <c r="B411" s="40" t="str">
        <f t="shared" si="59"/>
        <v/>
      </c>
      <c r="C411" s="45"/>
      <c r="D411" s="40" t="str">
        <f t="shared" si="60"/>
        <v/>
      </c>
      <c r="E411" s="77"/>
      <c r="F411" s="40" t="str">
        <f t="shared" si="61"/>
        <v/>
      </c>
      <c r="G411" s="40" t="str">
        <f t="shared" si="62"/>
        <v/>
      </c>
      <c r="H411" s="76"/>
      <c r="I411" s="76"/>
      <c r="J411" s="76"/>
      <c r="K411" s="86"/>
      <c r="L411" s="85"/>
      <c r="M411" s="85"/>
      <c r="N411" s="86"/>
      <c r="O411" s="200"/>
      <c r="P411" s="44"/>
      <c r="Q411" t="str">
        <f>IF(C411="","",'OPĆI DIO'!$C$1)</f>
        <v/>
      </c>
      <c r="R411" t="str">
        <f t="shared" si="63"/>
        <v/>
      </c>
      <c r="S411" t="str">
        <f t="shared" si="64"/>
        <v/>
      </c>
      <c r="T411" t="str">
        <f t="shared" si="65"/>
        <v/>
      </c>
      <c r="U411" t="str">
        <f t="shared" si="66"/>
        <v/>
      </c>
      <c r="AE411" t="s">
        <v>1837</v>
      </c>
      <c r="AF411" t="s">
        <v>1838</v>
      </c>
      <c r="AG411" t="str">
        <f t="shared" si="67"/>
        <v>A679078</v>
      </c>
      <c r="AH411" t="s">
        <v>3929</v>
      </c>
    </row>
    <row r="412" spans="1:34">
      <c r="A412" s="45"/>
      <c r="B412" s="40" t="str">
        <f t="shared" si="59"/>
        <v/>
      </c>
      <c r="C412" s="45"/>
      <c r="D412" s="40" t="str">
        <f t="shared" si="60"/>
        <v/>
      </c>
      <c r="E412" s="77"/>
      <c r="F412" s="40" t="str">
        <f t="shared" si="61"/>
        <v/>
      </c>
      <c r="G412" s="40" t="str">
        <f t="shared" si="62"/>
        <v/>
      </c>
      <c r="H412" s="76"/>
      <c r="I412" s="76"/>
      <c r="J412" s="76"/>
      <c r="K412" s="86"/>
      <c r="L412" s="85"/>
      <c r="M412" s="85"/>
      <c r="N412" s="86"/>
      <c r="O412" s="200"/>
      <c r="P412" s="44"/>
      <c r="Q412" t="str">
        <f>IF(C412="","",'OPĆI DIO'!$C$1)</f>
        <v/>
      </c>
      <c r="R412" t="str">
        <f t="shared" si="63"/>
        <v/>
      </c>
      <c r="S412" t="str">
        <f t="shared" si="64"/>
        <v/>
      </c>
      <c r="T412" t="str">
        <f t="shared" si="65"/>
        <v/>
      </c>
      <c r="U412" t="str">
        <f t="shared" si="66"/>
        <v/>
      </c>
      <c r="AE412" t="s">
        <v>1839</v>
      </c>
      <c r="AF412" t="s">
        <v>1840</v>
      </c>
      <c r="AG412" t="str">
        <f t="shared" si="67"/>
        <v>A679078</v>
      </c>
      <c r="AH412" t="s">
        <v>3929</v>
      </c>
    </row>
    <row r="413" spans="1:34">
      <c r="A413" s="45"/>
      <c r="B413" s="40" t="str">
        <f t="shared" si="59"/>
        <v/>
      </c>
      <c r="C413" s="45"/>
      <c r="D413" s="40" t="str">
        <f t="shared" si="60"/>
        <v/>
      </c>
      <c r="E413" s="77"/>
      <c r="F413" s="40" t="str">
        <f t="shared" si="61"/>
        <v/>
      </c>
      <c r="G413" s="40" t="str">
        <f t="shared" si="62"/>
        <v/>
      </c>
      <c r="H413" s="76"/>
      <c r="I413" s="76"/>
      <c r="J413" s="76"/>
      <c r="K413" s="86"/>
      <c r="L413" s="85"/>
      <c r="M413" s="85"/>
      <c r="N413" s="86"/>
      <c r="O413" s="200"/>
      <c r="P413" s="44"/>
      <c r="Q413" t="str">
        <f>IF(C413="","",'OPĆI DIO'!$C$1)</f>
        <v/>
      </c>
      <c r="R413" t="str">
        <f t="shared" si="63"/>
        <v/>
      </c>
      <c r="S413" t="str">
        <f t="shared" si="64"/>
        <v/>
      </c>
      <c r="T413" t="str">
        <f t="shared" si="65"/>
        <v/>
      </c>
      <c r="U413" t="str">
        <f t="shared" si="66"/>
        <v/>
      </c>
      <c r="AE413" t="s">
        <v>1841</v>
      </c>
      <c r="AF413" t="s">
        <v>1842</v>
      </c>
      <c r="AG413" t="str">
        <f t="shared" si="67"/>
        <v>A679078</v>
      </c>
      <c r="AH413" t="s">
        <v>3929</v>
      </c>
    </row>
    <row r="414" spans="1:34">
      <c r="A414" s="45"/>
      <c r="B414" s="40" t="str">
        <f t="shared" si="59"/>
        <v/>
      </c>
      <c r="C414" s="45"/>
      <c r="D414" s="40" t="str">
        <f t="shared" si="60"/>
        <v/>
      </c>
      <c r="E414" s="77"/>
      <c r="F414" s="40" t="str">
        <f t="shared" si="61"/>
        <v/>
      </c>
      <c r="G414" s="40" t="str">
        <f t="shared" si="62"/>
        <v/>
      </c>
      <c r="H414" s="76"/>
      <c r="I414" s="76"/>
      <c r="J414" s="76"/>
      <c r="K414" s="86"/>
      <c r="L414" s="85"/>
      <c r="M414" s="85"/>
      <c r="N414" s="86"/>
      <c r="O414" s="200"/>
      <c r="P414" s="44"/>
      <c r="Q414" t="str">
        <f>IF(C414="","",'OPĆI DIO'!$C$1)</f>
        <v/>
      </c>
      <c r="R414" t="str">
        <f t="shared" si="63"/>
        <v/>
      </c>
      <c r="S414" t="str">
        <f t="shared" si="64"/>
        <v/>
      </c>
      <c r="T414" t="str">
        <f t="shared" si="65"/>
        <v/>
      </c>
      <c r="U414" t="str">
        <f t="shared" si="66"/>
        <v/>
      </c>
      <c r="AE414" t="s">
        <v>1843</v>
      </c>
      <c r="AF414" t="s">
        <v>1844</v>
      </c>
      <c r="AG414" t="str">
        <f t="shared" si="67"/>
        <v>A679078</v>
      </c>
      <c r="AH414" t="s">
        <v>3929</v>
      </c>
    </row>
    <row r="415" spans="1:34">
      <c r="A415" s="45"/>
      <c r="B415" s="40" t="str">
        <f t="shared" si="59"/>
        <v/>
      </c>
      <c r="C415" s="45"/>
      <c r="D415" s="40" t="str">
        <f t="shared" si="60"/>
        <v/>
      </c>
      <c r="E415" s="77"/>
      <c r="F415" s="40" t="str">
        <f t="shared" si="61"/>
        <v/>
      </c>
      <c r="G415" s="40" t="str">
        <f t="shared" si="62"/>
        <v/>
      </c>
      <c r="H415" s="76"/>
      <c r="I415" s="76"/>
      <c r="J415" s="76"/>
      <c r="K415" s="86"/>
      <c r="L415" s="85"/>
      <c r="M415" s="85"/>
      <c r="N415" s="86"/>
      <c r="O415" s="200"/>
      <c r="P415" s="44"/>
      <c r="Q415" t="str">
        <f>IF(C415="","",'OPĆI DIO'!$C$1)</f>
        <v/>
      </c>
      <c r="R415" t="str">
        <f t="shared" si="63"/>
        <v/>
      </c>
      <c r="S415" t="str">
        <f t="shared" si="64"/>
        <v/>
      </c>
      <c r="T415" t="str">
        <f t="shared" si="65"/>
        <v/>
      </c>
      <c r="U415" t="str">
        <f t="shared" si="66"/>
        <v/>
      </c>
      <c r="AE415" t="s">
        <v>1845</v>
      </c>
      <c r="AF415" t="s">
        <v>1846</v>
      </c>
      <c r="AG415" t="str">
        <f t="shared" si="67"/>
        <v>A679078</v>
      </c>
      <c r="AH415" t="s">
        <v>3929</v>
      </c>
    </row>
    <row r="416" spans="1:34">
      <c r="A416" s="45"/>
      <c r="B416" s="40" t="str">
        <f t="shared" si="59"/>
        <v/>
      </c>
      <c r="C416" s="45"/>
      <c r="D416" s="40" t="str">
        <f t="shared" si="60"/>
        <v/>
      </c>
      <c r="E416" s="77"/>
      <c r="F416" s="40" t="str">
        <f t="shared" si="61"/>
        <v/>
      </c>
      <c r="G416" s="40" t="str">
        <f t="shared" si="62"/>
        <v/>
      </c>
      <c r="H416" s="76"/>
      <c r="I416" s="76"/>
      <c r="J416" s="76"/>
      <c r="K416" s="86"/>
      <c r="L416" s="85"/>
      <c r="M416" s="85"/>
      <c r="N416" s="86"/>
      <c r="O416" s="200"/>
      <c r="P416" s="44"/>
      <c r="Q416" t="str">
        <f>IF(C416="","",'OPĆI DIO'!$C$1)</f>
        <v/>
      </c>
      <c r="R416" t="str">
        <f t="shared" si="63"/>
        <v/>
      </c>
      <c r="S416" t="str">
        <f t="shared" si="64"/>
        <v/>
      </c>
      <c r="T416" t="str">
        <f t="shared" si="65"/>
        <v/>
      </c>
      <c r="U416" t="str">
        <f t="shared" si="66"/>
        <v/>
      </c>
      <c r="AE416" t="s">
        <v>1847</v>
      </c>
      <c r="AF416" t="s">
        <v>1848</v>
      </c>
      <c r="AG416" t="str">
        <f t="shared" si="67"/>
        <v>A679078</v>
      </c>
      <c r="AH416" t="s">
        <v>3929</v>
      </c>
    </row>
    <row r="417" spans="1:34">
      <c r="A417" s="45"/>
      <c r="B417" s="40" t="str">
        <f t="shared" si="59"/>
        <v/>
      </c>
      <c r="C417" s="45"/>
      <c r="D417" s="40" t="str">
        <f t="shared" si="60"/>
        <v/>
      </c>
      <c r="E417" s="77"/>
      <c r="F417" s="40" t="str">
        <f t="shared" si="61"/>
        <v/>
      </c>
      <c r="G417" s="40" t="str">
        <f t="shared" si="62"/>
        <v/>
      </c>
      <c r="H417" s="76"/>
      <c r="I417" s="76"/>
      <c r="J417" s="76"/>
      <c r="K417" s="86"/>
      <c r="L417" s="85"/>
      <c r="M417" s="85"/>
      <c r="N417" s="86"/>
      <c r="O417" s="200"/>
      <c r="P417" s="44"/>
      <c r="Q417" t="str">
        <f>IF(C417="","",'OPĆI DIO'!$C$1)</f>
        <v/>
      </c>
      <c r="R417" t="str">
        <f t="shared" si="63"/>
        <v/>
      </c>
      <c r="S417" t="str">
        <f t="shared" si="64"/>
        <v/>
      </c>
      <c r="T417" t="str">
        <f t="shared" si="65"/>
        <v/>
      </c>
      <c r="U417" t="str">
        <f t="shared" si="66"/>
        <v/>
      </c>
      <c r="AE417" t="s">
        <v>1849</v>
      </c>
      <c r="AF417" t="s">
        <v>1850</v>
      </c>
      <c r="AG417" t="str">
        <f t="shared" si="67"/>
        <v>A679078</v>
      </c>
      <c r="AH417" t="s">
        <v>3929</v>
      </c>
    </row>
    <row r="418" spans="1:34">
      <c r="A418" s="45"/>
      <c r="B418" s="40" t="str">
        <f t="shared" si="59"/>
        <v/>
      </c>
      <c r="C418" s="45"/>
      <c r="D418" s="40" t="str">
        <f t="shared" si="60"/>
        <v/>
      </c>
      <c r="E418" s="77"/>
      <c r="F418" s="40" t="str">
        <f t="shared" si="61"/>
        <v/>
      </c>
      <c r="G418" s="40" t="str">
        <f t="shared" si="62"/>
        <v/>
      </c>
      <c r="H418" s="76"/>
      <c r="I418" s="76"/>
      <c r="J418" s="76"/>
      <c r="K418" s="86"/>
      <c r="L418" s="85"/>
      <c r="M418" s="85"/>
      <c r="N418" s="86"/>
      <c r="O418" s="200"/>
      <c r="P418" s="44"/>
      <c r="Q418" t="str">
        <f>IF(C418="","",'OPĆI DIO'!$C$1)</f>
        <v/>
      </c>
      <c r="R418" t="str">
        <f t="shared" si="63"/>
        <v/>
      </c>
      <c r="S418" t="str">
        <f t="shared" si="64"/>
        <v/>
      </c>
      <c r="T418" t="str">
        <f t="shared" si="65"/>
        <v/>
      </c>
      <c r="U418" t="str">
        <f t="shared" si="66"/>
        <v/>
      </c>
      <c r="AE418" t="s">
        <v>1851</v>
      </c>
      <c r="AF418" t="s">
        <v>1852</v>
      </c>
      <c r="AG418" t="str">
        <f t="shared" si="67"/>
        <v>A679078</v>
      </c>
      <c r="AH418" t="s">
        <v>3929</v>
      </c>
    </row>
    <row r="419" spans="1:34">
      <c r="A419" s="45"/>
      <c r="B419" s="40" t="str">
        <f t="shared" si="59"/>
        <v/>
      </c>
      <c r="C419" s="45"/>
      <c r="D419" s="40" t="str">
        <f t="shared" si="60"/>
        <v/>
      </c>
      <c r="E419" s="77"/>
      <c r="F419" s="40" t="str">
        <f t="shared" si="61"/>
        <v/>
      </c>
      <c r="G419" s="40" t="str">
        <f t="shared" si="62"/>
        <v/>
      </c>
      <c r="H419" s="76"/>
      <c r="I419" s="76"/>
      <c r="J419" s="76"/>
      <c r="K419" s="86"/>
      <c r="L419" s="85"/>
      <c r="M419" s="85"/>
      <c r="N419" s="86"/>
      <c r="O419" s="200"/>
      <c r="P419" s="44"/>
      <c r="Q419" t="str">
        <f>IF(C419="","",'OPĆI DIO'!$C$1)</f>
        <v/>
      </c>
      <c r="R419" t="str">
        <f t="shared" si="63"/>
        <v/>
      </c>
      <c r="S419" t="str">
        <f t="shared" si="64"/>
        <v/>
      </c>
      <c r="T419" t="str">
        <f t="shared" si="65"/>
        <v/>
      </c>
      <c r="U419" t="str">
        <f t="shared" si="66"/>
        <v/>
      </c>
      <c r="AE419" t="s">
        <v>1853</v>
      </c>
      <c r="AF419" t="s">
        <v>1854</v>
      </c>
      <c r="AG419" t="str">
        <f t="shared" si="67"/>
        <v>A679078</v>
      </c>
      <c r="AH419" t="s">
        <v>3929</v>
      </c>
    </row>
    <row r="420" spans="1:34">
      <c r="A420" s="45"/>
      <c r="B420" s="40" t="str">
        <f t="shared" si="59"/>
        <v/>
      </c>
      <c r="C420" s="45"/>
      <c r="D420" s="40" t="str">
        <f t="shared" si="60"/>
        <v/>
      </c>
      <c r="E420" s="77"/>
      <c r="F420" s="40" t="str">
        <f t="shared" si="61"/>
        <v/>
      </c>
      <c r="G420" s="40" t="str">
        <f t="shared" si="62"/>
        <v/>
      </c>
      <c r="H420" s="76"/>
      <c r="I420" s="76"/>
      <c r="J420" s="76"/>
      <c r="K420" s="86"/>
      <c r="L420" s="85"/>
      <c r="M420" s="85"/>
      <c r="N420" s="86"/>
      <c r="O420" s="200"/>
      <c r="P420" s="44"/>
      <c r="Q420" t="str">
        <f>IF(C420="","",'OPĆI DIO'!$C$1)</f>
        <v/>
      </c>
      <c r="R420" t="str">
        <f t="shared" si="63"/>
        <v/>
      </c>
      <c r="S420" t="str">
        <f t="shared" si="64"/>
        <v/>
      </c>
      <c r="T420" t="str">
        <f t="shared" si="65"/>
        <v/>
      </c>
      <c r="U420" t="str">
        <f t="shared" si="66"/>
        <v/>
      </c>
      <c r="AE420" t="s">
        <v>1855</v>
      </c>
      <c r="AF420" t="s">
        <v>1856</v>
      </c>
      <c r="AG420" t="str">
        <f t="shared" si="67"/>
        <v>A679078</v>
      </c>
      <c r="AH420" t="s">
        <v>3929</v>
      </c>
    </row>
    <row r="421" spans="1:34">
      <c r="A421" s="45"/>
      <c r="B421" s="40" t="str">
        <f t="shared" si="59"/>
        <v/>
      </c>
      <c r="C421" s="45"/>
      <c r="D421" s="40" t="str">
        <f t="shared" si="60"/>
        <v/>
      </c>
      <c r="E421" s="77"/>
      <c r="F421" s="40" t="str">
        <f t="shared" si="61"/>
        <v/>
      </c>
      <c r="G421" s="40" t="str">
        <f t="shared" si="62"/>
        <v/>
      </c>
      <c r="H421" s="76"/>
      <c r="I421" s="76"/>
      <c r="J421" s="76"/>
      <c r="K421" s="86"/>
      <c r="L421" s="85"/>
      <c r="M421" s="85"/>
      <c r="N421" s="86"/>
      <c r="O421" s="200"/>
      <c r="P421" s="44"/>
      <c r="Q421" t="str">
        <f>IF(C421="","",'OPĆI DIO'!$C$1)</f>
        <v/>
      </c>
      <c r="R421" t="str">
        <f t="shared" si="63"/>
        <v/>
      </c>
      <c r="S421" t="str">
        <f t="shared" si="64"/>
        <v/>
      </c>
      <c r="T421" t="str">
        <f t="shared" si="65"/>
        <v/>
      </c>
      <c r="U421" t="str">
        <f t="shared" si="66"/>
        <v/>
      </c>
      <c r="AE421" t="s">
        <v>1857</v>
      </c>
      <c r="AF421" t="s">
        <v>1858</v>
      </c>
      <c r="AG421" t="str">
        <f t="shared" si="67"/>
        <v>A679078</v>
      </c>
      <c r="AH421" t="s">
        <v>3929</v>
      </c>
    </row>
    <row r="422" spans="1:34">
      <c r="A422" s="45"/>
      <c r="B422" s="40" t="str">
        <f t="shared" si="59"/>
        <v/>
      </c>
      <c r="C422" s="45"/>
      <c r="D422" s="40" t="str">
        <f t="shared" si="60"/>
        <v/>
      </c>
      <c r="E422" s="77"/>
      <c r="F422" s="40" t="str">
        <f t="shared" si="61"/>
        <v/>
      </c>
      <c r="G422" s="40" t="str">
        <f t="shared" si="62"/>
        <v/>
      </c>
      <c r="H422" s="76"/>
      <c r="I422" s="76"/>
      <c r="J422" s="76"/>
      <c r="K422" s="86"/>
      <c r="L422" s="85"/>
      <c r="M422" s="85"/>
      <c r="N422" s="86"/>
      <c r="O422" s="200"/>
      <c r="P422" s="44"/>
      <c r="Q422" t="str">
        <f>IF(C422="","",'OPĆI DIO'!$C$1)</f>
        <v/>
      </c>
      <c r="R422" t="str">
        <f t="shared" si="63"/>
        <v/>
      </c>
      <c r="S422" t="str">
        <f t="shared" si="64"/>
        <v/>
      </c>
      <c r="T422" t="str">
        <f t="shared" si="65"/>
        <v/>
      </c>
      <c r="U422" t="str">
        <f t="shared" si="66"/>
        <v/>
      </c>
      <c r="AE422" t="s">
        <v>1859</v>
      </c>
      <c r="AF422" t="s">
        <v>1860</v>
      </c>
      <c r="AG422" t="str">
        <f t="shared" si="67"/>
        <v>A679078</v>
      </c>
      <c r="AH422" t="s">
        <v>3929</v>
      </c>
    </row>
    <row r="423" spans="1:34">
      <c r="A423" s="45"/>
      <c r="B423" s="40" t="str">
        <f t="shared" si="59"/>
        <v/>
      </c>
      <c r="C423" s="45"/>
      <c r="D423" s="40" t="str">
        <f t="shared" si="60"/>
        <v/>
      </c>
      <c r="E423" s="77"/>
      <c r="F423" s="40" t="str">
        <f t="shared" si="61"/>
        <v/>
      </c>
      <c r="G423" s="40" t="str">
        <f t="shared" si="62"/>
        <v/>
      </c>
      <c r="H423" s="76"/>
      <c r="I423" s="76"/>
      <c r="J423" s="76"/>
      <c r="K423" s="86"/>
      <c r="L423" s="85"/>
      <c r="M423" s="85"/>
      <c r="N423" s="86"/>
      <c r="O423" s="200"/>
      <c r="P423" s="44"/>
      <c r="Q423" t="str">
        <f>IF(C423="","",'OPĆI DIO'!$C$1)</f>
        <v/>
      </c>
      <c r="R423" t="str">
        <f t="shared" si="63"/>
        <v/>
      </c>
      <c r="S423" t="str">
        <f t="shared" si="64"/>
        <v/>
      </c>
      <c r="T423" t="str">
        <f t="shared" si="65"/>
        <v/>
      </c>
      <c r="U423" t="str">
        <f t="shared" si="66"/>
        <v/>
      </c>
      <c r="AE423" t="s">
        <v>1861</v>
      </c>
      <c r="AF423" t="s">
        <v>1862</v>
      </c>
      <c r="AG423" t="str">
        <f t="shared" si="67"/>
        <v>A679078</v>
      </c>
      <c r="AH423" t="s">
        <v>3929</v>
      </c>
    </row>
    <row r="424" spans="1:34">
      <c r="A424" s="45"/>
      <c r="B424" s="40" t="str">
        <f t="shared" si="59"/>
        <v/>
      </c>
      <c r="C424" s="45"/>
      <c r="D424" s="40" t="str">
        <f t="shared" si="60"/>
        <v/>
      </c>
      <c r="E424" s="77"/>
      <c r="F424" s="40" t="str">
        <f t="shared" si="61"/>
        <v/>
      </c>
      <c r="G424" s="40" t="str">
        <f t="shared" si="62"/>
        <v/>
      </c>
      <c r="H424" s="76"/>
      <c r="I424" s="76"/>
      <c r="J424" s="76"/>
      <c r="K424" s="86"/>
      <c r="L424" s="85"/>
      <c r="M424" s="85"/>
      <c r="N424" s="86"/>
      <c r="O424" s="200"/>
      <c r="P424" s="44"/>
      <c r="Q424" t="str">
        <f>IF(C424="","",'OPĆI DIO'!$C$1)</f>
        <v/>
      </c>
      <c r="R424" t="str">
        <f t="shared" si="63"/>
        <v/>
      </c>
      <c r="S424" t="str">
        <f t="shared" si="64"/>
        <v/>
      </c>
      <c r="T424" t="str">
        <f t="shared" si="65"/>
        <v/>
      </c>
      <c r="U424" t="str">
        <f t="shared" si="66"/>
        <v/>
      </c>
      <c r="AE424" t="s">
        <v>1863</v>
      </c>
      <c r="AF424" t="s">
        <v>1864</v>
      </c>
      <c r="AG424" t="str">
        <f t="shared" si="67"/>
        <v>A679078</v>
      </c>
      <c r="AH424" t="s">
        <v>3929</v>
      </c>
    </row>
    <row r="425" spans="1:34">
      <c r="A425" s="45"/>
      <c r="B425" s="40" t="str">
        <f t="shared" si="59"/>
        <v/>
      </c>
      <c r="C425" s="45"/>
      <c r="D425" s="40" t="str">
        <f t="shared" si="60"/>
        <v/>
      </c>
      <c r="E425" s="77"/>
      <c r="F425" s="40" t="str">
        <f t="shared" si="61"/>
        <v/>
      </c>
      <c r="G425" s="40" t="str">
        <f t="shared" si="62"/>
        <v/>
      </c>
      <c r="H425" s="76"/>
      <c r="I425" s="76"/>
      <c r="J425" s="76"/>
      <c r="K425" s="86"/>
      <c r="L425" s="85"/>
      <c r="M425" s="85"/>
      <c r="N425" s="86"/>
      <c r="O425" s="200"/>
      <c r="P425" s="44"/>
      <c r="Q425" t="str">
        <f>IF(C425="","",'OPĆI DIO'!$C$1)</f>
        <v/>
      </c>
      <c r="R425" t="str">
        <f t="shared" si="63"/>
        <v/>
      </c>
      <c r="S425" t="str">
        <f t="shared" si="64"/>
        <v/>
      </c>
      <c r="T425" t="str">
        <f t="shared" si="65"/>
        <v/>
      </c>
      <c r="U425" t="str">
        <f t="shared" si="66"/>
        <v/>
      </c>
      <c r="AE425" t="s">
        <v>1865</v>
      </c>
      <c r="AF425" t="s">
        <v>1866</v>
      </c>
      <c r="AG425" t="str">
        <f t="shared" si="67"/>
        <v>A679078</v>
      </c>
      <c r="AH425" t="s">
        <v>3929</v>
      </c>
    </row>
    <row r="426" spans="1:34">
      <c r="A426" s="45"/>
      <c r="B426" s="40" t="str">
        <f t="shared" si="59"/>
        <v/>
      </c>
      <c r="C426" s="45"/>
      <c r="D426" s="40" t="str">
        <f t="shared" si="60"/>
        <v/>
      </c>
      <c r="E426" s="77"/>
      <c r="F426" s="40" t="str">
        <f t="shared" si="61"/>
        <v/>
      </c>
      <c r="G426" s="40" t="str">
        <f t="shared" si="62"/>
        <v/>
      </c>
      <c r="H426" s="76"/>
      <c r="I426" s="76"/>
      <c r="J426" s="76"/>
      <c r="K426" s="86"/>
      <c r="L426" s="85"/>
      <c r="M426" s="85"/>
      <c r="N426" s="86"/>
      <c r="O426" s="200"/>
      <c r="P426" s="44"/>
      <c r="Q426" t="str">
        <f>IF(C426="","",'OPĆI DIO'!$C$1)</f>
        <v/>
      </c>
      <c r="R426" t="str">
        <f t="shared" si="63"/>
        <v/>
      </c>
      <c r="S426" t="str">
        <f t="shared" si="64"/>
        <v/>
      </c>
      <c r="T426" t="str">
        <f t="shared" si="65"/>
        <v/>
      </c>
      <c r="U426" t="str">
        <f t="shared" si="66"/>
        <v/>
      </c>
      <c r="AE426" t="s">
        <v>1867</v>
      </c>
      <c r="AF426" t="s">
        <v>1868</v>
      </c>
      <c r="AG426" t="str">
        <f t="shared" si="67"/>
        <v>A679078</v>
      </c>
      <c r="AH426" t="s">
        <v>3929</v>
      </c>
    </row>
    <row r="427" spans="1:34">
      <c r="A427" s="45"/>
      <c r="B427" s="40" t="str">
        <f t="shared" si="59"/>
        <v/>
      </c>
      <c r="C427" s="45"/>
      <c r="D427" s="40" t="str">
        <f t="shared" si="60"/>
        <v/>
      </c>
      <c r="E427" s="77"/>
      <c r="F427" s="40" t="str">
        <f t="shared" si="61"/>
        <v/>
      </c>
      <c r="G427" s="40" t="str">
        <f t="shared" si="62"/>
        <v/>
      </c>
      <c r="H427" s="76"/>
      <c r="I427" s="76"/>
      <c r="J427" s="76"/>
      <c r="K427" s="86"/>
      <c r="L427" s="85"/>
      <c r="M427" s="85"/>
      <c r="N427" s="86"/>
      <c r="O427" s="200"/>
      <c r="P427" s="44"/>
      <c r="Q427" t="str">
        <f>IF(C427="","",'OPĆI DIO'!$C$1)</f>
        <v/>
      </c>
      <c r="R427" t="str">
        <f t="shared" si="63"/>
        <v/>
      </c>
      <c r="S427" t="str">
        <f t="shared" si="64"/>
        <v/>
      </c>
      <c r="T427" t="str">
        <f t="shared" si="65"/>
        <v/>
      </c>
      <c r="U427" t="str">
        <f t="shared" si="66"/>
        <v/>
      </c>
      <c r="AE427" t="s">
        <v>1869</v>
      </c>
      <c r="AF427" t="s">
        <v>1870</v>
      </c>
      <c r="AG427" t="str">
        <f t="shared" si="67"/>
        <v>A679078</v>
      </c>
      <c r="AH427" t="s">
        <v>3929</v>
      </c>
    </row>
    <row r="428" spans="1:34">
      <c r="A428" s="45"/>
      <c r="B428" s="40" t="str">
        <f t="shared" si="59"/>
        <v/>
      </c>
      <c r="C428" s="45"/>
      <c r="D428" s="40" t="str">
        <f t="shared" si="60"/>
        <v/>
      </c>
      <c r="E428" s="77"/>
      <c r="F428" s="40" t="str">
        <f t="shared" si="61"/>
        <v/>
      </c>
      <c r="G428" s="40" t="str">
        <f t="shared" si="62"/>
        <v/>
      </c>
      <c r="H428" s="76"/>
      <c r="I428" s="76"/>
      <c r="J428" s="76"/>
      <c r="K428" s="86"/>
      <c r="L428" s="85"/>
      <c r="M428" s="85"/>
      <c r="N428" s="86"/>
      <c r="O428" s="200"/>
      <c r="P428" s="44"/>
      <c r="Q428" t="str">
        <f>IF(C428="","",'OPĆI DIO'!$C$1)</f>
        <v/>
      </c>
      <c r="R428" t="str">
        <f t="shared" si="63"/>
        <v/>
      </c>
      <c r="S428" t="str">
        <f t="shared" si="64"/>
        <v/>
      </c>
      <c r="T428" t="str">
        <f t="shared" si="65"/>
        <v/>
      </c>
      <c r="U428" t="str">
        <f t="shared" si="66"/>
        <v/>
      </c>
      <c r="AE428" t="s">
        <v>1871</v>
      </c>
      <c r="AF428" t="s">
        <v>1872</v>
      </c>
      <c r="AG428" t="str">
        <f t="shared" si="67"/>
        <v>A679078</v>
      </c>
      <c r="AH428" t="s">
        <v>3929</v>
      </c>
    </row>
    <row r="429" spans="1:34">
      <c r="A429" s="45"/>
      <c r="B429" s="40" t="str">
        <f t="shared" si="59"/>
        <v/>
      </c>
      <c r="C429" s="45"/>
      <c r="D429" s="40" t="str">
        <f t="shared" si="60"/>
        <v/>
      </c>
      <c r="E429" s="77"/>
      <c r="F429" s="40" t="str">
        <f t="shared" si="61"/>
        <v/>
      </c>
      <c r="G429" s="40" t="str">
        <f t="shared" si="62"/>
        <v/>
      </c>
      <c r="H429" s="76"/>
      <c r="I429" s="76"/>
      <c r="J429" s="76"/>
      <c r="K429" s="86"/>
      <c r="L429" s="85"/>
      <c r="M429" s="85"/>
      <c r="N429" s="86"/>
      <c r="O429" s="200"/>
      <c r="P429" s="44"/>
      <c r="Q429" t="str">
        <f>IF(C429="","",'OPĆI DIO'!$C$1)</f>
        <v/>
      </c>
      <c r="R429" t="str">
        <f t="shared" si="63"/>
        <v/>
      </c>
      <c r="S429" t="str">
        <f t="shared" si="64"/>
        <v/>
      </c>
      <c r="T429" t="str">
        <f t="shared" si="65"/>
        <v/>
      </c>
      <c r="U429" t="str">
        <f t="shared" si="66"/>
        <v/>
      </c>
      <c r="AE429" t="s">
        <v>1873</v>
      </c>
      <c r="AF429" t="s">
        <v>1874</v>
      </c>
      <c r="AG429" t="str">
        <f t="shared" si="67"/>
        <v>A679078</v>
      </c>
      <c r="AH429" t="s">
        <v>3929</v>
      </c>
    </row>
    <row r="430" spans="1:34">
      <c r="A430" s="45"/>
      <c r="B430" s="40" t="str">
        <f t="shared" si="59"/>
        <v/>
      </c>
      <c r="C430" s="45"/>
      <c r="D430" s="40" t="str">
        <f t="shared" si="60"/>
        <v/>
      </c>
      <c r="E430" s="77"/>
      <c r="F430" s="40" t="str">
        <f t="shared" si="61"/>
        <v/>
      </c>
      <c r="G430" s="40" t="str">
        <f t="shared" si="62"/>
        <v/>
      </c>
      <c r="H430" s="76"/>
      <c r="I430" s="76"/>
      <c r="J430" s="76"/>
      <c r="K430" s="86"/>
      <c r="L430" s="85"/>
      <c r="M430" s="85"/>
      <c r="N430" s="86"/>
      <c r="O430" s="200"/>
      <c r="P430" s="44"/>
      <c r="Q430" t="str">
        <f>IF(C430="","",'OPĆI DIO'!$C$1)</f>
        <v/>
      </c>
      <c r="R430" t="str">
        <f t="shared" si="63"/>
        <v/>
      </c>
      <c r="S430" t="str">
        <f t="shared" si="64"/>
        <v/>
      </c>
      <c r="T430" t="str">
        <f t="shared" si="65"/>
        <v/>
      </c>
      <c r="U430" t="str">
        <f t="shared" si="66"/>
        <v/>
      </c>
      <c r="AE430" t="s">
        <v>1875</v>
      </c>
      <c r="AF430" t="s">
        <v>1876</v>
      </c>
      <c r="AG430" t="str">
        <f t="shared" si="67"/>
        <v>A679078</v>
      </c>
      <c r="AH430" t="s">
        <v>3929</v>
      </c>
    </row>
    <row r="431" spans="1:34">
      <c r="A431" s="45"/>
      <c r="B431" s="40" t="str">
        <f t="shared" si="59"/>
        <v/>
      </c>
      <c r="C431" s="45"/>
      <c r="D431" s="40" t="str">
        <f t="shared" si="60"/>
        <v/>
      </c>
      <c r="E431" s="77"/>
      <c r="F431" s="40" t="str">
        <f t="shared" si="61"/>
        <v/>
      </c>
      <c r="G431" s="40" t="str">
        <f t="shared" si="62"/>
        <v/>
      </c>
      <c r="H431" s="76"/>
      <c r="I431" s="76"/>
      <c r="J431" s="76"/>
      <c r="K431" s="86"/>
      <c r="L431" s="85"/>
      <c r="M431" s="85"/>
      <c r="N431" s="86"/>
      <c r="O431" s="200"/>
      <c r="P431" s="44"/>
      <c r="Q431" t="str">
        <f>IF(C431="","",'OPĆI DIO'!$C$1)</f>
        <v/>
      </c>
      <c r="R431" t="str">
        <f t="shared" si="63"/>
        <v/>
      </c>
      <c r="S431" t="str">
        <f t="shared" si="64"/>
        <v/>
      </c>
      <c r="T431" t="str">
        <f t="shared" si="65"/>
        <v/>
      </c>
      <c r="U431" t="str">
        <f t="shared" si="66"/>
        <v/>
      </c>
      <c r="AE431" t="s">
        <v>1877</v>
      </c>
      <c r="AF431" t="s">
        <v>1878</v>
      </c>
      <c r="AG431" t="str">
        <f t="shared" si="67"/>
        <v>A679078</v>
      </c>
      <c r="AH431" t="s">
        <v>3929</v>
      </c>
    </row>
    <row r="432" spans="1:34">
      <c r="A432" s="45"/>
      <c r="B432" s="40" t="str">
        <f t="shared" si="59"/>
        <v/>
      </c>
      <c r="C432" s="45"/>
      <c r="D432" s="40" t="str">
        <f t="shared" si="60"/>
        <v/>
      </c>
      <c r="E432" s="77"/>
      <c r="F432" s="40" t="str">
        <f t="shared" si="61"/>
        <v/>
      </c>
      <c r="G432" s="40" t="str">
        <f t="shared" si="62"/>
        <v/>
      </c>
      <c r="H432" s="76"/>
      <c r="I432" s="76"/>
      <c r="J432" s="76"/>
      <c r="K432" s="86"/>
      <c r="L432" s="85"/>
      <c r="M432" s="85"/>
      <c r="N432" s="86"/>
      <c r="O432" s="200"/>
      <c r="P432" s="44"/>
      <c r="Q432" t="str">
        <f>IF(C432="","",'OPĆI DIO'!$C$1)</f>
        <v/>
      </c>
      <c r="R432" t="str">
        <f t="shared" si="63"/>
        <v/>
      </c>
      <c r="S432" t="str">
        <f t="shared" si="64"/>
        <v/>
      </c>
      <c r="T432" t="str">
        <f t="shared" si="65"/>
        <v/>
      </c>
      <c r="U432" t="str">
        <f t="shared" si="66"/>
        <v/>
      </c>
      <c r="AE432" t="s">
        <v>1879</v>
      </c>
      <c r="AF432" t="s">
        <v>1880</v>
      </c>
      <c r="AG432" t="str">
        <f t="shared" si="67"/>
        <v>A679078</v>
      </c>
      <c r="AH432" t="s">
        <v>3929</v>
      </c>
    </row>
    <row r="433" spans="1:34">
      <c r="A433" s="45"/>
      <c r="B433" s="40" t="str">
        <f t="shared" si="59"/>
        <v/>
      </c>
      <c r="C433" s="45"/>
      <c r="D433" s="40" t="str">
        <f t="shared" si="60"/>
        <v/>
      </c>
      <c r="E433" s="77"/>
      <c r="F433" s="40" t="str">
        <f t="shared" si="61"/>
        <v/>
      </c>
      <c r="G433" s="40" t="str">
        <f t="shared" si="62"/>
        <v/>
      </c>
      <c r="H433" s="76"/>
      <c r="I433" s="76"/>
      <c r="J433" s="76"/>
      <c r="K433" s="86"/>
      <c r="L433" s="85"/>
      <c r="M433" s="85"/>
      <c r="N433" s="86"/>
      <c r="O433" s="200"/>
      <c r="P433" s="44"/>
      <c r="Q433" t="str">
        <f>IF(C433="","",'OPĆI DIO'!$C$1)</f>
        <v/>
      </c>
      <c r="R433" t="str">
        <f t="shared" si="63"/>
        <v/>
      </c>
      <c r="S433" t="str">
        <f t="shared" si="64"/>
        <v/>
      </c>
      <c r="T433" t="str">
        <f t="shared" si="65"/>
        <v/>
      </c>
      <c r="U433" t="str">
        <f t="shared" si="66"/>
        <v/>
      </c>
      <c r="AE433" t="s">
        <v>1881</v>
      </c>
      <c r="AF433" t="s">
        <v>1882</v>
      </c>
      <c r="AG433" t="str">
        <f t="shared" si="67"/>
        <v>A679078</v>
      </c>
      <c r="AH433" t="s">
        <v>3929</v>
      </c>
    </row>
    <row r="434" spans="1:34">
      <c r="A434" s="45"/>
      <c r="B434" s="40" t="str">
        <f t="shared" si="59"/>
        <v/>
      </c>
      <c r="C434" s="45"/>
      <c r="D434" s="40" t="str">
        <f t="shared" si="60"/>
        <v/>
      </c>
      <c r="E434" s="77"/>
      <c r="F434" s="40" t="str">
        <f t="shared" si="61"/>
        <v/>
      </c>
      <c r="G434" s="40" t="str">
        <f t="shared" si="62"/>
        <v/>
      </c>
      <c r="H434" s="76"/>
      <c r="I434" s="76"/>
      <c r="J434" s="76"/>
      <c r="K434" s="86"/>
      <c r="L434" s="85"/>
      <c r="M434" s="85"/>
      <c r="N434" s="86"/>
      <c r="O434" s="200"/>
      <c r="P434" s="44"/>
      <c r="Q434" t="str">
        <f>IF(C434="","",'OPĆI DIO'!$C$1)</f>
        <v/>
      </c>
      <c r="R434" t="str">
        <f t="shared" si="63"/>
        <v/>
      </c>
      <c r="S434" t="str">
        <f t="shared" si="64"/>
        <v/>
      </c>
      <c r="T434" t="str">
        <f t="shared" si="65"/>
        <v/>
      </c>
      <c r="U434" t="str">
        <f t="shared" si="66"/>
        <v/>
      </c>
      <c r="AE434" t="s">
        <v>1883</v>
      </c>
      <c r="AF434" t="s">
        <v>1884</v>
      </c>
      <c r="AG434" t="str">
        <f t="shared" si="67"/>
        <v>A679078</v>
      </c>
      <c r="AH434" t="s">
        <v>3929</v>
      </c>
    </row>
    <row r="435" spans="1:34">
      <c r="A435" s="45"/>
      <c r="B435" s="40" t="str">
        <f t="shared" si="59"/>
        <v/>
      </c>
      <c r="C435" s="45"/>
      <c r="D435" s="40" t="str">
        <f t="shared" si="60"/>
        <v/>
      </c>
      <c r="E435" s="77"/>
      <c r="F435" s="40" t="str">
        <f t="shared" si="61"/>
        <v/>
      </c>
      <c r="G435" s="40" t="str">
        <f t="shared" si="62"/>
        <v/>
      </c>
      <c r="H435" s="76"/>
      <c r="I435" s="76"/>
      <c r="J435" s="76"/>
      <c r="K435" s="86"/>
      <c r="L435" s="85"/>
      <c r="M435" s="85"/>
      <c r="N435" s="86"/>
      <c r="O435" s="200"/>
      <c r="P435" s="44"/>
      <c r="Q435" t="str">
        <f>IF(C435="","",'OPĆI DIO'!$C$1)</f>
        <v/>
      </c>
      <c r="R435" t="str">
        <f t="shared" si="63"/>
        <v/>
      </c>
      <c r="S435" t="str">
        <f t="shared" si="64"/>
        <v/>
      </c>
      <c r="T435" t="str">
        <f t="shared" si="65"/>
        <v/>
      </c>
      <c r="U435" t="str">
        <f t="shared" si="66"/>
        <v/>
      </c>
      <c r="AE435" t="s">
        <v>1885</v>
      </c>
      <c r="AF435" t="s">
        <v>1886</v>
      </c>
      <c r="AG435" t="str">
        <f t="shared" si="67"/>
        <v>A679078</v>
      </c>
      <c r="AH435" t="s">
        <v>3929</v>
      </c>
    </row>
    <row r="436" spans="1:34">
      <c r="A436" s="45"/>
      <c r="B436" s="40" t="str">
        <f t="shared" si="59"/>
        <v/>
      </c>
      <c r="C436" s="45"/>
      <c r="D436" s="40" t="str">
        <f t="shared" si="60"/>
        <v/>
      </c>
      <c r="E436" s="77"/>
      <c r="F436" s="40" t="str">
        <f t="shared" si="61"/>
        <v/>
      </c>
      <c r="G436" s="40" t="str">
        <f t="shared" si="62"/>
        <v/>
      </c>
      <c r="H436" s="76"/>
      <c r="I436" s="76"/>
      <c r="J436" s="76"/>
      <c r="K436" s="86"/>
      <c r="L436" s="85"/>
      <c r="M436" s="85"/>
      <c r="N436" s="86"/>
      <c r="O436" s="200"/>
      <c r="P436" s="44"/>
      <c r="Q436" t="str">
        <f>IF(C436="","",'OPĆI DIO'!$C$1)</f>
        <v/>
      </c>
      <c r="R436" t="str">
        <f t="shared" si="63"/>
        <v/>
      </c>
      <c r="S436" t="str">
        <f t="shared" si="64"/>
        <v/>
      </c>
      <c r="T436" t="str">
        <f t="shared" si="65"/>
        <v/>
      </c>
      <c r="U436" t="str">
        <f t="shared" si="66"/>
        <v/>
      </c>
      <c r="AE436" t="s">
        <v>1887</v>
      </c>
      <c r="AF436" t="s">
        <v>1888</v>
      </c>
      <c r="AG436" t="str">
        <f t="shared" si="67"/>
        <v>A679078</v>
      </c>
      <c r="AH436" t="s">
        <v>3929</v>
      </c>
    </row>
    <row r="437" spans="1:34">
      <c r="A437" s="45"/>
      <c r="B437" s="40" t="str">
        <f t="shared" si="59"/>
        <v/>
      </c>
      <c r="C437" s="45"/>
      <c r="D437" s="40" t="str">
        <f t="shared" si="60"/>
        <v/>
      </c>
      <c r="E437" s="77"/>
      <c r="F437" s="40" t="str">
        <f t="shared" si="61"/>
        <v/>
      </c>
      <c r="G437" s="40" t="str">
        <f t="shared" si="62"/>
        <v/>
      </c>
      <c r="H437" s="76"/>
      <c r="I437" s="76"/>
      <c r="J437" s="76"/>
      <c r="K437" s="86"/>
      <c r="L437" s="85"/>
      <c r="M437" s="85"/>
      <c r="N437" s="86"/>
      <c r="O437" s="200"/>
      <c r="P437" s="44"/>
      <c r="Q437" t="str">
        <f>IF(C437="","",'OPĆI DIO'!$C$1)</f>
        <v/>
      </c>
      <c r="R437" t="str">
        <f t="shared" si="63"/>
        <v/>
      </c>
      <c r="S437" t="str">
        <f t="shared" si="64"/>
        <v/>
      </c>
      <c r="T437" t="str">
        <f t="shared" si="65"/>
        <v/>
      </c>
      <c r="U437" t="str">
        <f t="shared" si="66"/>
        <v/>
      </c>
      <c r="AE437" t="s">
        <v>1889</v>
      </c>
      <c r="AF437" t="s">
        <v>1890</v>
      </c>
      <c r="AG437" t="str">
        <f t="shared" si="67"/>
        <v>A679078</v>
      </c>
      <c r="AH437" t="s">
        <v>3929</v>
      </c>
    </row>
    <row r="438" spans="1:34">
      <c r="A438" s="45"/>
      <c r="B438" s="40" t="str">
        <f t="shared" si="59"/>
        <v/>
      </c>
      <c r="C438" s="45"/>
      <c r="D438" s="40" t="str">
        <f t="shared" si="60"/>
        <v/>
      </c>
      <c r="E438" s="77"/>
      <c r="F438" s="40" t="str">
        <f t="shared" si="61"/>
        <v/>
      </c>
      <c r="G438" s="40" t="str">
        <f t="shared" si="62"/>
        <v/>
      </c>
      <c r="H438" s="76"/>
      <c r="I438" s="76"/>
      <c r="J438" s="76"/>
      <c r="K438" s="86"/>
      <c r="L438" s="85"/>
      <c r="M438" s="85"/>
      <c r="N438" s="86"/>
      <c r="O438" s="200"/>
      <c r="P438" s="44"/>
      <c r="Q438" t="str">
        <f>IF(C438="","",'OPĆI DIO'!$C$1)</f>
        <v/>
      </c>
      <c r="R438" t="str">
        <f t="shared" si="63"/>
        <v/>
      </c>
      <c r="S438" t="str">
        <f t="shared" si="64"/>
        <v/>
      </c>
      <c r="T438" t="str">
        <f t="shared" si="65"/>
        <v/>
      </c>
      <c r="U438" t="str">
        <f t="shared" si="66"/>
        <v/>
      </c>
      <c r="AE438" t="s">
        <v>1891</v>
      </c>
      <c r="AF438" t="s">
        <v>1892</v>
      </c>
      <c r="AG438" t="str">
        <f t="shared" si="67"/>
        <v>A679078</v>
      </c>
      <c r="AH438" t="s">
        <v>3929</v>
      </c>
    </row>
    <row r="439" spans="1:34">
      <c r="A439" s="45"/>
      <c r="B439" s="40" t="str">
        <f t="shared" si="59"/>
        <v/>
      </c>
      <c r="C439" s="45"/>
      <c r="D439" s="40" t="str">
        <f t="shared" si="60"/>
        <v/>
      </c>
      <c r="E439" s="77"/>
      <c r="F439" s="40" t="str">
        <f t="shared" si="61"/>
        <v/>
      </c>
      <c r="G439" s="40" t="str">
        <f t="shared" si="62"/>
        <v/>
      </c>
      <c r="H439" s="76"/>
      <c r="I439" s="76"/>
      <c r="J439" s="76"/>
      <c r="K439" s="86"/>
      <c r="L439" s="85"/>
      <c r="M439" s="85"/>
      <c r="N439" s="86"/>
      <c r="O439" s="200"/>
      <c r="P439" s="44"/>
      <c r="Q439" t="str">
        <f>IF(C439="","",'OPĆI DIO'!$C$1)</f>
        <v/>
      </c>
      <c r="R439" t="str">
        <f t="shared" si="63"/>
        <v/>
      </c>
      <c r="S439" t="str">
        <f t="shared" si="64"/>
        <v/>
      </c>
      <c r="T439" t="str">
        <f t="shared" si="65"/>
        <v/>
      </c>
      <c r="U439" t="str">
        <f t="shared" si="66"/>
        <v/>
      </c>
      <c r="AE439" t="s">
        <v>1893</v>
      </c>
      <c r="AF439" t="s">
        <v>1894</v>
      </c>
      <c r="AG439" t="str">
        <f t="shared" si="67"/>
        <v>A679078</v>
      </c>
      <c r="AH439" t="s">
        <v>3929</v>
      </c>
    </row>
    <row r="440" spans="1:34">
      <c r="A440" s="45"/>
      <c r="B440" s="40" t="str">
        <f t="shared" si="59"/>
        <v/>
      </c>
      <c r="C440" s="45"/>
      <c r="D440" s="40" t="str">
        <f t="shared" si="60"/>
        <v/>
      </c>
      <c r="E440" s="77"/>
      <c r="F440" s="40" t="str">
        <f t="shared" si="61"/>
        <v/>
      </c>
      <c r="G440" s="40" t="str">
        <f t="shared" si="62"/>
        <v/>
      </c>
      <c r="H440" s="76"/>
      <c r="I440" s="76"/>
      <c r="J440" s="76"/>
      <c r="K440" s="86"/>
      <c r="L440" s="85"/>
      <c r="M440" s="85"/>
      <c r="N440" s="86"/>
      <c r="O440" s="200"/>
      <c r="P440" s="44"/>
      <c r="Q440" t="str">
        <f>IF(C440="","",'OPĆI DIO'!$C$1)</f>
        <v/>
      </c>
      <c r="R440" t="str">
        <f t="shared" si="63"/>
        <v/>
      </c>
      <c r="S440" t="str">
        <f t="shared" si="64"/>
        <v/>
      </c>
      <c r="T440" t="str">
        <f t="shared" si="65"/>
        <v/>
      </c>
      <c r="U440" t="str">
        <f t="shared" si="66"/>
        <v/>
      </c>
      <c r="AE440" t="s">
        <v>1895</v>
      </c>
      <c r="AF440" t="s">
        <v>1896</v>
      </c>
      <c r="AG440" t="str">
        <f t="shared" si="67"/>
        <v>A679078</v>
      </c>
      <c r="AH440" t="s">
        <v>3929</v>
      </c>
    </row>
    <row r="441" spans="1:34">
      <c r="A441" s="45"/>
      <c r="B441" s="40" t="str">
        <f t="shared" si="59"/>
        <v/>
      </c>
      <c r="C441" s="45"/>
      <c r="D441" s="40" t="str">
        <f t="shared" si="60"/>
        <v/>
      </c>
      <c r="E441" s="77"/>
      <c r="F441" s="40" t="str">
        <f t="shared" si="61"/>
        <v/>
      </c>
      <c r="G441" s="40" t="str">
        <f t="shared" si="62"/>
        <v/>
      </c>
      <c r="H441" s="76"/>
      <c r="I441" s="76"/>
      <c r="J441" s="76"/>
      <c r="K441" s="86"/>
      <c r="L441" s="85"/>
      <c r="M441" s="85"/>
      <c r="N441" s="86"/>
      <c r="O441" s="200"/>
      <c r="P441" s="44"/>
      <c r="Q441" t="str">
        <f>IF(C441="","",'OPĆI DIO'!$C$1)</f>
        <v/>
      </c>
      <c r="R441" t="str">
        <f t="shared" si="63"/>
        <v/>
      </c>
      <c r="S441" t="str">
        <f t="shared" si="64"/>
        <v/>
      </c>
      <c r="T441" t="str">
        <f t="shared" si="65"/>
        <v/>
      </c>
      <c r="U441" t="str">
        <f t="shared" si="66"/>
        <v/>
      </c>
      <c r="AE441" t="s">
        <v>1897</v>
      </c>
      <c r="AF441" t="s">
        <v>1898</v>
      </c>
      <c r="AG441" t="str">
        <f t="shared" si="67"/>
        <v>A679078</v>
      </c>
      <c r="AH441" t="s">
        <v>3929</v>
      </c>
    </row>
    <row r="442" spans="1:34">
      <c r="A442" s="45"/>
      <c r="B442" s="40" t="str">
        <f t="shared" si="59"/>
        <v/>
      </c>
      <c r="C442" s="45"/>
      <c r="D442" s="40" t="str">
        <f t="shared" si="60"/>
        <v/>
      </c>
      <c r="E442" s="77"/>
      <c r="F442" s="40" t="str">
        <f t="shared" si="61"/>
        <v/>
      </c>
      <c r="G442" s="40" t="str">
        <f t="shared" si="62"/>
        <v/>
      </c>
      <c r="H442" s="76"/>
      <c r="I442" s="76"/>
      <c r="J442" s="76"/>
      <c r="K442" s="86"/>
      <c r="L442" s="85"/>
      <c r="M442" s="85"/>
      <c r="N442" s="86"/>
      <c r="O442" s="200"/>
      <c r="P442" s="44"/>
      <c r="Q442" t="str">
        <f>IF(C442="","",'OPĆI DIO'!$C$1)</f>
        <v/>
      </c>
      <c r="R442" t="str">
        <f t="shared" si="63"/>
        <v/>
      </c>
      <c r="S442" t="str">
        <f t="shared" si="64"/>
        <v/>
      </c>
      <c r="T442" t="str">
        <f t="shared" si="65"/>
        <v/>
      </c>
      <c r="U442" t="str">
        <f t="shared" si="66"/>
        <v/>
      </c>
      <c r="AE442" t="s">
        <v>1899</v>
      </c>
      <c r="AF442" t="s">
        <v>1900</v>
      </c>
      <c r="AG442" t="str">
        <f t="shared" si="67"/>
        <v>A679078</v>
      </c>
      <c r="AH442" t="s">
        <v>3929</v>
      </c>
    </row>
    <row r="443" spans="1:34">
      <c r="A443" s="45"/>
      <c r="B443" s="40" t="str">
        <f t="shared" si="59"/>
        <v/>
      </c>
      <c r="C443" s="45"/>
      <c r="D443" s="40" t="str">
        <f t="shared" si="60"/>
        <v/>
      </c>
      <c r="E443" s="77"/>
      <c r="F443" s="40" t="str">
        <f t="shared" si="61"/>
        <v/>
      </c>
      <c r="G443" s="40" t="str">
        <f t="shared" si="62"/>
        <v/>
      </c>
      <c r="H443" s="76"/>
      <c r="I443" s="76"/>
      <c r="J443" s="76"/>
      <c r="K443" s="86"/>
      <c r="L443" s="85"/>
      <c r="M443" s="85"/>
      <c r="N443" s="86"/>
      <c r="O443" s="200"/>
      <c r="P443" s="44"/>
      <c r="Q443" t="str">
        <f>IF(C443="","",'OPĆI DIO'!$C$1)</f>
        <v/>
      </c>
      <c r="R443" t="str">
        <f t="shared" si="63"/>
        <v/>
      </c>
      <c r="S443" t="str">
        <f t="shared" si="64"/>
        <v/>
      </c>
      <c r="T443" t="str">
        <f t="shared" si="65"/>
        <v/>
      </c>
      <c r="U443" t="str">
        <f t="shared" si="66"/>
        <v/>
      </c>
      <c r="AE443" t="s">
        <v>1901</v>
      </c>
      <c r="AF443" t="s">
        <v>1902</v>
      </c>
      <c r="AG443" t="str">
        <f t="shared" si="67"/>
        <v>A679078</v>
      </c>
      <c r="AH443" t="s">
        <v>3929</v>
      </c>
    </row>
    <row r="444" spans="1:34">
      <c r="A444" s="45"/>
      <c r="B444" s="40" t="str">
        <f t="shared" si="59"/>
        <v/>
      </c>
      <c r="C444" s="45"/>
      <c r="D444" s="40" t="str">
        <f t="shared" si="60"/>
        <v/>
      </c>
      <c r="E444" s="77"/>
      <c r="F444" s="40" t="str">
        <f t="shared" si="61"/>
        <v/>
      </c>
      <c r="G444" s="40" t="str">
        <f t="shared" si="62"/>
        <v/>
      </c>
      <c r="H444" s="76"/>
      <c r="I444" s="76"/>
      <c r="J444" s="76"/>
      <c r="K444" s="86"/>
      <c r="L444" s="85"/>
      <c r="M444" s="85"/>
      <c r="N444" s="86"/>
      <c r="O444" s="200"/>
      <c r="P444" s="44"/>
      <c r="Q444" t="str">
        <f>IF(C444="","",'OPĆI DIO'!$C$1)</f>
        <v/>
      </c>
      <c r="R444" t="str">
        <f t="shared" si="63"/>
        <v/>
      </c>
      <c r="S444" t="str">
        <f t="shared" si="64"/>
        <v/>
      </c>
      <c r="T444" t="str">
        <f t="shared" si="65"/>
        <v/>
      </c>
      <c r="U444" t="str">
        <f t="shared" si="66"/>
        <v/>
      </c>
      <c r="AE444" t="s">
        <v>1903</v>
      </c>
      <c r="AF444" t="s">
        <v>1904</v>
      </c>
      <c r="AG444" t="str">
        <f t="shared" si="67"/>
        <v>A679078</v>
      </c>
      <c r="AH444" t="s">
        <v>3929</v>
      </c>
    </row>
    <row r="445" spans="1:34">
      <c r="A445" s="45"/>
      <c r="B445" s="40" t="str">
        <f t="shared" si="59"/>
        <v/>
      </c>
      <c r="C445" s="45"/>
      <c r="D445" s="40" t="str">
        <f t="shared" si="60"/>
        <v/>
      </c>
      <c r="E445" s="77"/>
      <c r="F445" s="40" t="str">
        <f t="shared" si="61"/>
        <v/>
      </c>
      <c r="G445" s="40" t="str">
        <f t="shared" si="62"/>
        <v/>
      </c>
      <c r="H445" s="76"/>
      <c r="I445" s="76"/>
      <c r="J445" s="76"/>
      <c r="K445" s="86"/>
      <c r="L445" s="85"/>
      <c r="M445" s="85"/>
      <c r="N445" s="86"/>
      <c r="O445" s="200"/>
      <c r="P445" s="44"/>
      <c r="Q445" t="str">
        <f>IF(C445="","",'OPĆI DIO'!$C$1)</f>
        <v/>
      </c>
      <c r="R445" t="str">
        <f t="shared" si="63"/>
        <v/>
      </c>
      <c r="S445" t="str">
        <f t="shared" si="64"/>
        <v/>
      </c>
      <c r="T445" t="str">
        <f t="shared" si="65"/>
        <v/>
      </c>
      <c r="U445" t="str">
        <f t="shared" si="66"/>
        <v/>
      </c>
      <c r="AE445" t="s">
        <v>1905</v>
      </c>
      <c r="AF445" t="s">
        <v>1906</v>
      </c>
      <c r="AG445" t="str">
        <f t="shared" si="67"/>
        <v>A679078</v>
      </c>
      <c r="AH445" t="s">
        <v>3929</v>
      </c>
    </row>
    <row r="446" spans="1:34">
      <c r="A446" s="45"/>
      <c r="B446" s="40" t="str">
        <f t="shared" si="59"/>
        <v/>
      </c>
      <c r="C446" s="45"/>
      <c r="D446" s="40" t="str">
        <f t="shared" si="60"/>
        <v/>
      </c>
      <c r="E446" s="77"/>
      <c r="F446" s="40" t="str">
        <f t="shared" si="61"/>
        <v/>
      </c>
      <c r="G446" s="40" t="str">
        <f t="shared" si="62"/>
        <v/>
      </c>
      <c r="H446" s="76"/>
      <c r="I446" s="76"/>
      <c r="J446" s="76"/>
      <c r="K446" s="86"/>
      <c r="L446" s="85"/>
      <c r="M446" s="85"/>
      <c r="N446" s="86"/>
      <c r="O446" s="200"/>
      <c r="P446" s="44"/>
      <c r="Q446" t="str">
        <f>IF(C446="","",'OPĆI DIO'!$C$1)</f>
        <v/>
      </c>
      <c r="R446" t="str">
        <f t="shared" si="63"/>
        <v/>
      </c>
      <c r="S446" t="str">
        <f t="shared" si="64"/>
        <v/>
      </c>
      <c r="T446" t="str">
        <f t="shared" si="65"/>
        <v/>
      </c>
      <c r="U446" t="str">
        <f t="shared" si="66"/>
        <v/>
      </c>
      <c r="AE446" t="s">
        <v>1907</v>
      </c>
      <c r="AF446" t="s">
        <v>1726</v>
      </c>
      <c r="AG446" t="str">
        <f t="shared" si="67"/>
        <v>A679078</v>
      </c>
      <c r="AH446" t="s">
        <v>3929</v>
      </c>
    </row>
    <row r="447" spans="1:34">
      <c r="A447" s="45"/>
      <c r="B447" s="40" t="str">
        <f t="shared" si="59"/>
        <v/>
      </c>
      <c r="C447" s="45"/>
      <c r="D447" s="40" t="str">
        <f t="shared" si="60"/>
        <v/>
      </c>
      <c r="E447" s="77"/>
      <c r="F447" s="40" t="str">
        <f t="shared" si="61"/>
        <v/>
      </c>
      <c r="G447" s="40" t="str">
        <f t="shared" si="62"/>
        <v/>
      </c>
      <c r="H447" s="76"/>
      <c r="I447" s="76"/>
      <c r="J447" s="76"/>
      <c r="K447" s="86"/>
      <c r="L447" s="85"/>
      <c r="M447" s="85"/>
      <c r="N447" s="86"/>
      <c r="O447" s="200"/>
      <c r="P447" s="44"/>
      <c r="Q447" t="str">
        <f>IF(C447="","",'OPĆI DIO'!$C$1)</f>
        <v/>
      </c>
      <c r="R447" t="str">
        <f t="shared" si="63"/>
        <v/>
      </c>
      <c r="S447" t="str">
        <f t="shared" si="64"/>
        <v/>
      </c>
      <c r="T447" t="str">
        <f t="shared" si="65"/>
        <v/>
      </c>
      <c r="U447" t="str">
        <f t="shared" si="66"/>
        <v/>
      </c>
      <c r="AE447" t="s">
        <v>1908</v>
      </c>
      <c r="AF447" t="s">
        <v>1909</v>
      </c>
      <c r="AG447" t="str">
        <f t="shared" si="67"/>
        <v>A679078</v>
      </c>
      <c r="AH447" t="s">
        <v>3929</v>
      </c>
    </row>
    <row r="448" spans="1:34">
      <c r="A448" s="45"/>
      <c r="B448" s="40" t="str">
        <f t="shared" si="59"/>
        <v/>
      </c>
      <c r="C448" s="45"/>
      <c r="D448" s="40" t="str">
        <f t="shared" si="60"/>
        <v/>
      </c>
      <c r="E448" s="77"/>
      <c r="F448" s="40" t="str">
        <f t="shared" si="61"/>
        <v/>
      </c>
      <c r="G448" s="40" t="str">
        <f t="shared" si="62"/>
        <v/>
      </c>
      <c r="H448" s="76"/>
      <c r="I448" s="76"/>
      <c r="J448" s="76"/>
      <c r="K448" s="86"/>
      <c r="L448" s="85"/>
      <c r="M448" s="85"/>
      <c r="N448" s="86"/>
      <c r="O448" s="200"/>
      <c r="P448" s="44"/>
      <c r="Q448" t="str">
        <f>IF(C448="","",'OPĆI DIO'!$C$1)</f>
        <v/>
      </c>
      <c r="R448" t="str">
        <f t="shared" si="63"/>
        <v/>
      </c>
      <c r="S448" t="str">
        <f t="shared" si="64"/>
        <v/>
      </c>
      <c r="T448" t="str">
        <f t="shared" si="65"/>
        <v/>
      </c>
      <c r="U448" t="str">
        <f t="shared" si="66"/>
        <v/>
      </c>
      <c r="AE448" t="s">
        <v>1910</v>
      </c>
      <c r="AF448" t="s">
        <v>1911</v>
      </c>
      <c r="AG448" t="str">
        <f t="shared" si="67"/>
        <v>A679078</v>
      </c>
      <c r="AH448" t="s">
        <v>3929</v>
      </c>
    </row>
    <row r="449" spans="1:34">
      <c r="A449" s="45"/>
      <c r="B449" s="40" t="str">
        <f t="shared" si="59"/>
        <v/>
      </c>
      <c r="C449" s="45"/>
      <c r="D449" s="40" t="str">
        <f t="shared" si="60"/>
        <v/>
      </c>
      <c r="E449" s="77"/>
      <c r="F449" s="40" t="str">
        <f t="shared" si="61"/>
        <v/>
      </c>
      <c r="G449" s="40" t="str">
        <f t="shared" si="62"/>
        <v/>
      </c>
      <c r="H449" s="76"/>
      <c r="I449" s="76"/>
      <c r="J449" s="76"/>
      <c r="K449" s="86"/>
      <c r="L449" s="85"/>
      <c r="M449" s="85"/>
      <c r="N449" s="86"/>
      <c r="O449" s="200"/>
      <c r="P449" s="44"/>
      <c r="Q449" t="str">
        <f>IF(C449="","",'OPĆI DIO'!$C$1)</f>
        <v/>
      </c>
      <c r="R449" t="str">
        <f t="shared" si="63"/>
        <v/>
      </c>
      <c r="S449" t="str">
        <f t="shared" si="64"/>
        <v/>
      </c>
      <c r="T449" t="str">
        <f t="shared" si="65"/>
        <v/>
      </c>
      <c r="U449" t="str">
        <f t="shared" si="66"/>
        <v/>
      </c>
      <c r="AE449" t="s">
        <v>1912</v>
      </c>
      <c r="AF449" t="s">
        <v>1913</v>
      </c>
      <c r="AG449" t="str">
        <f t="shared" si="67"/>
        <v>A679078</v>
      </c>
      <c r="AH449" t="s">
        <v>3929</v>
      </c>
    </row>
    <row r="450" spans="1:34">
      <c r="A450" s="45"/>
      <c r="B450" s="40" t="str">
        <f t="shared" si="59"/>
        <v/>
      </c>
      <c r="C450" s="45"/>
      <c r="D450" s="40" t="str">
        <f t="shared" si="60"/>
        <v/>
      </c>
      <c r="E450" s="77"/>
      <c r="F450" s="40" t="str">
        <f t="shared" si="61"/>
        <v/>
      </c>
      <c r="G450" s="40" t="str">
        <f t="shared" si="62"/>
        <v/>
      </c>
      <c r="H450" s="76"/>
      <c r="I450" s="76"/>
      <c r="J450" s="76"/>
      <c r="K450" s="86"/>
      <c r="L450" s="85"/>
      <c r="M450" s="85"/>
      <c r="N450" s="86"/>
      <c r="O450" s="200"/>
      <c r="P450" s="44"/>
      <c r="Q450" t="str">
        <f>IF(C450="","",'OPĆI DIO'!$C$1)</f>
        <v/>
      </c>
      <c r="R450" t="str">
        <f t="shared" si="63"/>
        <v/>
      </c>
      <c r="S450" t="str">
        <f t="shared" si="64"/>
        <v/>
      </c>
      <c r="T450" t="str">
        <f t="shared" si="65"/>
        <v/>
      </c>
      <c r="U450" t="str">
        <f t="shared" si="66"/>
        <v/>
      </c>
      <c r="AE450" t="s">
        <v>1914</v>
      </c>
      <c r="AF450" t="s">
        <v>1915</v>
      </c>
      <c r="AG450" t="str">
        <f t="shared" si="67"/>
        <v>A679078</v>
      </c>
      <c r="AH450" t="s">
        <v>3929</v>
      </c>
    </row>
    <row r="451" spans="1:34">
      <c r="A451" s="45"/>
      <c r="B451" s="40" t="str">
        <f t="shared" si="59"/>
        <v/>
      </c>
      <c r="C451" s="45"/>
      <c r="D451" s="40" t="str">
        <f t="shared" si="60"/>
        <v/>
      </c>
      <c r="E451" s="77"/>
      <c r="F451" s="40" t="str">
        <f t="shared" si="61"/>
        <v/>
      </c>
      <c r="G451" s="40" t="str">
        <f t="shared" si="62"/>
        <v/>
      </c>
      <c r="H451" s="76"/>
      <c r="I451" s="76"/>
      <c r="J451" s="76"/>
      <c r="K451" s="86"/>
      <c r="L451" s="85"/>
      <c r="M451" s="85"/>
      <c r="N451" s="86"/>
      <c r="O451" s="200"/>
      <c r="P451" s="44"/>
      <c r="Q451" t="str">
        <f>IF(C451="","",'OPĆI DIO'!$C$1)</f>
        <v/>
      </c>
      <c r="R451" t="str">
        <f t="shared" si="63"/>
        <v/>
      </c>
      <c r="S451" t="str">
        <f t="shared" si="64"/>
        <v/>
      </c>
      <c r="T451" t="str">
        <f t="shared" si="65"/>
        <v/>
      </c>
      <c r="U451" t="str">
        <f t="shared" si="66"/>
        <v/>
      </c>
      <c r="AE451" t="s">
        <v>1916</v>
      </c>
      <c r="AF451" t="s">
        <v>1917</v>
      </c>
      <c r="AG451" t="str">
        <f t="shared" si="67"/>
        <v>A679078</v>
      </c>
      <c r="AH451" t="s">
        <v>3929</v>
      </c>
    </row>
    <row r="452" spans="1:34">
      <c r="A452" s="45"/>
      <c r="B452" s="40" t="str">
        <f t="shared" ref="B452:B501" si="68">IFERROR(VLOOKUP(A452,$V$6:$W$23,2,FALSE),"")</f>
        <v/>
      </c>
      <c r="C452" s="45"/>
      <c r="D452" s="40" t="str">
        <f t="shared" ref="D452:D501" si="69">IFERROR(VLOOKUP(C452,$Y$5:$AA$129,2,FALSE),"")</f>
        <v/>
      </c>
      <c r="E452" s="77"/>
      <c r="F452" s="40" t="str">
        <f t="shared" ref="F452:F501" si="70">IFERROR(VLOOKUP(E452,$AE$6:$AF$1090,2,FALSE),"")</f>
        <v/>
      </c>
      <c r="G452" s="40" t="str">
        <f t="shared" ref="G452:G501" si="71">IFERROR(VLOOKUP(E452,$AE$6:$AH$1090,4,FALSE),"")</f>
        <v/>
      </c>
      <c r="H452" s="76"/>
      <c r="I452" s="76"/>
      <c r="J452" s="76"/>
      <c r="K452" s="86"/>
      <c r="L452" s="85"/>
      <c r="M452" s="85"/>
      <c r="N452" s="86"/>
      <c r="O452" s="200"/>
      <c r="P452" s="44"/>
      <c r="Q452" t="str">
        <f>IF(C452="","",'OPĆI DIO'!$C$1)</f>
        <v/>
      </c>
      <c r="R452" t="str">
        <f t="shared" ref="R452:R501" si="72">LEFT(C452,3)</f>
        <v/>
      </c>
      <c r="S452" t="str">
        <f t="shared" ref="S452:S501" si="73">LEFT(C452,2)</f>
        <v/>
      </c>
      <c r="T452" t="str">
        <f t="shared" ref="T452:T501" si="74">MID(G452,2,2)</f>
        <v/>
      </c>
      <c r="U452" t="str">
        <f t="shared" ref="U452:U501" si="75">LEFT(C452,1)</f>
        <v/>
      </c>
      <c r="AE452" t="s">
        <v>1918</v>
      </c>
      <c r="AF452" t="s">
        <v>1919</v>
      </c>
      <c r="AG452" t="str">
        <f t="shared" si="67"/>
        <v>A679078</v>
      </c>
      <c r="AH452" t="s">
        <v>3929</v>
      </c>
    </row>
    <row r="453" spans="1:34">
      <c r="A453" s="45"/>
      <c r="B453" s="40" t="str">
        <f t="shared" si="68"/>
        <v/>
      </c>
      <c r="C453" s="45"/>
      <c r="D453" s="40" t="str">
        <f t="shared" si="69"/>
        <v/>
      </c>
      <c r="E453" s="77"/>
      <c r="F453" s="40" t="str">
        <f t="shared" si="70"/>
        <v/>
      </c>
      <c r="G453" s="40" t="str">
        <f t="shared" si="71"/>
        <v/>
      </c>
      <c r="H453" s="76"/>
      <c r="I453" s="76"/>
      <c r="J453" s="76"/>
      <c r="K453" s="86"/>
      <c r="L453" s="85"/>
      <c r="M453" s="85"/>
      <c r="N453" s="86"/>
      <c r="O453" s="200"/>
      <c r="P453" s="44"/>
      <c r="Q453" t="str">
        <f>IF(C453="","",'OPĆI DIO'!$C$1)</f>
        <v/>
      </c>
      <c r="R453" t="str">
        <f t="shared" si="72"/>
        <v/>
      </c>
      <c r="S453" t="str">
        <f t="shared" si="73"/>
        <v/>
      </c>
      <c r="T453" t="str">
        <f t="shared" si="74"/>
        <v/>
      </c>
      <c r="U453" t="str">
        <f t="shared" si="75"/>
        <v/>
      </c>
      <c r="AE453" t="s">
        <v>1920</v>
      </c>
      <c r="AF453" t="s">
        <v>1921</v>
      </c>
      <c r="AG453" t="str">
        <f t="shared" si="67"/>
        <v>A679078</v>
      </c>
      <c r="AH453" t="s">
        <v>3929</v>
      </c>
    </row>
    <row r="454" spans="1:34">
      <c r="A454" s="45"/>
      <c r="B454" s="40" t="str">
        <f t="shared" si="68"/>
        <v/>
      </c>
      <c r="C454" s="45"/>
      <c r="D454" s="40" t="str">
        <f t="shared" si="69"/>
        <v/>
      </c>
      <c r="E454" s="77"/>
      <c r="F454" s="40" t="str">
        <f t="shared" si="70"/>
        <v/>
      </c>
      <c r="G454" s="40" t="str">
        <f t="shared" si="71"/>
        <v/>
      </c>
      <c r="H454" s="76"/>
      <c r="I454" s="76"/>
      <c r="J454" s="76"/>
      <c r="K454" s="86"/>
      <c r="L454" s="85"/>
      <c r="M454" s="85"/>
      <c r="N454" s="86"/>
      <c r="O454" s="200"/>
      <c r="P454" s="44"/>
      <c r="Q454" t="str">
        <f>IF(C454="","",'OPĆI DIO'!$C$1)</f>
        <v/>
      </c>
      <c r="R454" t="str">
        <f t="shared" si="72"/>
        <v/>
      </c>
      <c r="S454" t="str">
        <f t="shared" si="73"/>
        <v/>
      </c>
      <c r="T454" t="str">
        <f t="shared" si="74"/>
        <v/>
      </c>
      <c r="U454" t="str">
        <f t="shared" si="75"/>
        <v/>
      </c>
      <c r="AE454" t="s">
        <v>1922</v>
      </c>
      <c r="AF454" t="s">
        <v>1923</v>
      </c>
      <c r="AG454" t="str">
        <f t="shared" si="67"/>
        <v>A679078</v>
      </c>
      <c r="AH454" t="s">
        <v>3929</v>
      </c>
    </row>
    <row r="455" spans="1:34">
      <c r="A455" s="45"/>
      <c r="B455" s="40" t="str">
        <f t="shared" si="68"/>
        <v/>
      </c>
      <c r="C455" s="45"/>
      <c r="D455" s="40" t="str">
        <f t="shared" si="69"/>
        <v/>
      </c>
      <c r="E455" s="77"/>
      <c r="F455" s="40" t="str">
        <f t="shared" si="70"/>
        <v/>
      </c>
      <c r="G455" s="40" t="str">
        <f t="shared" si="71"/>
        <v/>
      </c>
      <c r="H455" s="76"/>
      <c r="I455" s="76"/>
      <c r="J455" s="76"/>
      <c r="K455" s="86"/>
      <c r="L455" s="85"/>
      <c r="M455" s="85"/>
      <c r="N455" s="86"/>
      <c r="O455" s="200"/>
      <c r="P455" s="44"/>
      <c r="Q455" t="str">
        <f>IF(C455="","",'OPĆI DIO'!$C$1)</f>
        <v/>
      </c>
      <c r="R455" t="str">
        <f t="shared" si="72"/>
        <v/>
      </c>
      <c r="S455" t="str">
        <f t="shared" si="73"/>
        <v/>
      </c>
      <c r="T455" t="str">
        <f t="shared" si="74"/>
        <v/>
      </c>
      <c r="U455" t="str">
        <f t="shared" si="75"/>
        <v/>
      </c>
      <c r="AE455" t="s">
        <v>1924</v>
      </c>
      <c r="AF455" t="s">
        <v>1925</v>
      </c>
      <c r="AG455" t="str">
        <f t="shared" si="67"/>
        <v>A679078</v>
      </c>
      <c r="AH455" t="s">
        <v>3929</v>
      </c>
    </row>
    <row r="456" spans="1:34">
      <c r="A456" s="45"/>
      <c r="B456" s="40" t="str">
        <f t="shared" si="68"/>
        <v/>
      </c>
      <c r="C456" s="45"/>
      <c r="D456" s="40" t="str">
        <f t="shared" si="69"/>
        <v/>
      </c>
      <c r="E456" s="77"/>
      <c r="F456" s="40" t="str">
        <f t="shared" si="70"/>
        <v/>
      </c>
      <c r="G456" s="40" t="str">
        <f t="shared" si="71"/>
        <v/>
      </c>
      <c r="H456" s="76"/>
      <c r="I456" s="76"/>
      <c r="J456" s="76"/>
      <c r="K456" s="86"/>
      <c r="L456" s="85"/>
      <c r="M456" s="85"/>
      <c r="N456" s="86"/>
      <c r="O456" s="200"/>
      <c r="P456" s="44"/>
      <c r="Q456" t="str">
        <f>IF(C456="","",'OPĆI DIO'!$C$1)</f>
        <v/>
      </c>
      <c r="R456" t="str">
        <f t="shared" si="72"/>
        <v/>
      </c>
      <c r="S456" t="str">
        <f t="shared" si="73"/>
        <v/>
      </c>
      <c r="T456" t="str">
        <f t="shared" si="74"/>
        <v/>
      </c>
      <c r="U456" t="str">
        <f t="shared" si="75"/>
        <v/>
      </c>
      <c r="AE456" t="s">
        <v>1926</v>
      </c>
      <c r="AF456" t="s">
        <v>1927</v>
      </c>
      <c r="AG456" t="str">
        <f t="shared" ref="AG456:AG519" si="76">LEFT(AE456,7)</f>
        <v>A679078</v>
      </c>
      <c r="AH456" t="s">
        <v>3929</v>
      </c>
    </row>
    <row r="457" spans="1:34">
      <c r="A457" s="45"/>
      <c r="B457" s="40" t="str">
        <f t="shared" si="68"/>
        <v/>
      </c>
      <c r="C457" s="45"/>
      <c r="D457" s="40" t="str">
        <f t="shared" si="69"/>
        <v/>
      </c>
      <c r="E457" s="77"/>
      <c r="F457" s="40" t="str">
        <f t="shared" si="70"/>
        <v/>
      </c>
      <c r="G457" s="40" t="str">
        <f t="shared" si="71"/>
        <v/>
      </c>
      <c r="H457" s="76"/>
      <c r="I457" s="76"/>
      <c r="J457" s="76"/>
      <c r="K457" s="86"/>
      <c r="L457" s="85"/>
      <c r="M457" s="85"/>
      <c r="N457" s="86"/>
      <c r="O457" s="200"/>
      <c r="P457" s="44"/>
      <c r="Q457" t="str">
        <f>IF(C457="","",'OPĆI DIO'!$C$1)</f>
        <v/>
      </c>
      <c r="R457" t="str">
        <f t="shared" si="72"/>
        <v/>
      </c>
      <c r="S457" t="str">
        <f t="shared" si="73"/>
        <v/>
      </c>
      <c r="T457" t="str">
        <f t="shared" si="74"/>
        <v/>
      </c>
      <c r="U457" t="str">
        <f t="shared" si="75"/>
        <v/>
      </c>
      <c r="AE457" t="s">
        <v>1928</v>
      </c>
      <c r="AF457" t="s">
        <v>1929</v>
      </c>
      <c r="AG457" t="str">
        <f t="shared" si="76"/>
        <v>A679078</v>
      </c>
      <c r="AH457" t="s">
        <v>3929</v>
      </c>
    </row>
    <row r="458" spans="1:34">
      <c r="A458" s="45"/>
      <c r="B458" s="40" t="str">
        <f t="shared" si="68"/>
        <v/>
      </c>
      <c r="C458" s="45"/>
      <c r="D458" s="40" t="str">
        <f t="shared" si="69"/>
        <v/>
      </c>
      <c r="E458" s="77"/>
      <c r="F458" s="40" t="str">
        <f t="shared" si="70"/>
        <v/>
      </c>
      <c r="G458" s="40" t="str">
        <f t="shared" si="71"/>
        <v/>
      </c>
      <c r="H458" s="76"/>
      <c r="I458" s="76"/>
      <c r="J458" s="76"/>
      <c r="K458" s="86"/>
      <c r="L458" s="85"/>
      <c r="M458" s="85"/>
      <c r="N458" s="86"/>
      <c r="O458" s="200"/>
      <c r="P458" s="44"/>
      <c r="Q458" t="str">
        <f>IF(C458="","",'OPĆI DIO'!$C$1)</f>
        <v/>
      </c>
      <c r="R458" t="str">
        <f t="shared" si="72"/>
        <v/>
      </c>
      <c r="S458" t="str">
        <f t="shared" si="73"/>
        <v/>
      </c>
      <c r="T458" t="str">
        <f t="shared" si="74"/>
        <v/>
      </c>
      <c r="U458" t="str">
        <f t="shared" si="75"/>
        <v/>
      </c>
      <c r="AE458" t="s">
        <v>1930</v>
      </c>
      <c r="AF458" t="s">
        <v>1931</v>
      </c>
      <c r="AG458" t="str">
        <f t="shared" si="76"/>
        <v>A679078</v>
      </c>
      <c r="AH458" t="s">
        <v>3929</v>
      </c>
    </row>
    <row r="459" spans="1:34">
      <c r="A459" s="45"/>
      <c r="B459" s="40" t="str">
        <f t="shared" si="68"/>
        <v/>
      </c>
      <c r="C459" s="45"/>
      <c r="D459" s="40" t="str">
        <f t="shared" si="69"/>
        <v/>
      </c>
      <c r="E459" s="77"/>
      <c r="F459" s="40" t="str">
        <f t="shared" si="70"/>
        <v/>
      </c>
      <c r="G459" s="40" t="str">
        <f t="shared" si="71"/>
        <v/>
      </c>
      <c r="H459" s="76"/>
      <c r="I459" s="76"/>
      <c r="J459" s="76"/>
      <c r="K459" s="86"/>
      <c r="L459" s="85"/>
      <c r="M459" s="85"/>
      <c r="N459" s="86"/>
      <c r="O459" s="200"/>
      <c r="P459" s="44"/>
      <c r="Q459" t="str">
        <f>IF(C459="","",'OPĆI DIO'!$C$1)</f>
        <v/>
      </c>
      <c r="R459" t="str">
        <f t="shared" si="72"/>
        <v/>
      </c>
      <c r="S459" t="str">
        <f t="shared" si="73"/>
        <v/>
      </c>
      <c r="T459" t="str">
        <f t="shared" si="74"/>
        <v/>
      </c>
      <c r="U459" t="str">
        <f t="shared" si="75"/>
        <v/>
      </c>
      <c r="AE459" t="s">
        <v>1932</v>
      </c>
      <c r="AF459" t="s">
        <v>1933</v>
      </c>
      <c r="AG459" t="str">
        <f t="shared" si="76"/>
        <v>A679078</v>
      </c>
      <c r="AH459" t="s">
        <v>3929</v>
      </c>
    </row>
    <row r="460" spans="1:34">
      <c r="A460" s="45"/>
      <c r="B460" s="40" t="str">
        <f t="shared" si="68"/>
        <v/>
      </c>
      <c r="C460" s="45"/>
      <c r="D460" s="40" t="str">
        <f t="shared" si="69"/>
        <v/>
      </c>
      <c r="E460" s="77"/>
      <c r="F460" s="40" t="str">
        <f t="shared" si="70"/>
        <v/>
      </c>
      <c r="G460" s="40" t="str">
        <f t="shared" si="71"/>
        <v/>
      </c>
      <c r="H460" s="76"/>
      <c r="I460" s="76"/>
      <c r="J460" s="76"/>
      <c r="K460" s="86"/>
      <c r="L460" s="85"/>
      <c r="M460" s="85"/>
      <c r="N460" s="86"/>
      <c r="O460" s="200"/>
      <c r="P460" s="44"/>
      <c r="Q460" t="str">
        <f>IF(C460="","",'OPĆI DIO'!$C$1)</f>
        <v/>
      </c>
      <c r="R460" t="str">
        <f t="shared" si="72"/>
        <v/>
      </c>
      <c r="S460" t="str">
        <f t="shared" si="73"/>
        <v/>
      </c>
      <c r="T460" t="str">
        <f t="shared" si="74"/>
        <v/>
      </c>
      <c r="U460" t="str">
        <f t="shared" si="75"/>
        <v/>
      </c>
      <c r="AE460" t="s">
        <v>1934</v>
      </c>
      <c r="AF460" t="s">
        <v>1935</v>
      </c>
      <c r="AG460" t="str">
        <f t="shared" si="76"/>
        <v>A679078</v>
      </c>
      <c r="AH460" t="s">
        <v>3929</v>
      </c>
    </row>
    <row r="461" spans="1:34">
      <c r="A461" s="45"/>
      <c r="B461" s="40" t="str">
        <f t="shared" si="68"/>
        <v/>
      </c>
      <c r="C461" s="45"/>
      <c r="D461" s="40" t="str">
        <f t="shared" si="69"/>
        <v/>
      </c>
      <c r="E461" s="77"/>
      <c r="F461" s="40" t="str">
        <f t="shared" si="70"/>
        <v/>
      </c>
      <c r="G461" s="40" t="str">
        <f t="shared" si="71"/>
        <v/>
      </c>
      <c r="H461" s="76"/>
      <c r="I461" s="76"/>
      <c r="J461" s="76"/>
      <c r="K461" s="86"/>
      <c r="L461" s="85"/>
      <c r="M461" s="85"/>
      <c r="N461" s="86"/>
      <c r="O461" s="200"/>
      <c r="P461" s="44"/>
      <c r="Q461" t="str">
        <f>IF(C461="","",'OPĆI DIO'!$C$1)</f>
        <v/>
      </c>
      <c r="R461" t="str">
        <f t="shared" si="72"/>
        <v/>
      </c>
      <c r="S461" t="str">
        <f t="shared" si="73"/>
        <v/>
      </c>
      <c r="T461" t="str">
        <f t="shared" si="74"/>
        <v/>
      </c>
      <c r="U461" t="str">
        <f t="shared" si="75"/>
        <v/>
      </c>
      <c r="AE461" t="s">
        <v>1936</v>
      </c>
      <c r="AF461" t="s">
        <v>1937</v>
      </c>
      <c r="AG461" t="str">
        <f t="shared" si="76"/>
        <v>A679078</v>
      </c>
      <c r="AH461" t="s">
        <v>3929</v>
      </c>
    </row>
    <row r="462" spans="1:34">
      <c r="A462" s="45"/>
      <c r="B462" s="40" t="str">
        <f t="shared" si="68"/>
        <v/>
      </c>
      <c r="C462" s="45"/>
      <c r="D462" s="40" t="str">
        <f t="shared" si="69"/>
        <v/>
      </c>
      <c r="E462" s="77"/>
      <c r="F462" s="40" t="str">
        <f t="shared" si="70"/>
        <v/>
      </c>
      <c r="G462" s="40" t="str">
        <f t="shared" si="71"/>
        <v/>
      </c>
      <c r="H462" s="76"/>
      <c r="I462" s="76"/>
      <c r="J462" s="76"/>
      <c r="K462" s="86"/>
      <c r="L462" s="85"/>
      <c r="M462" s="85"/>
      <c r="N462" s="86"/>
      <c r="O462" s="200"/>
      <c r="P462" s="44"/>
      <c r="Q462" t="str">
        <f>IF(C462="","",'OPĆI DIO'!$C$1)</f>
        <v/>
      </c>
      <c r="R462" t="str">
        <f t="shared" si="72"/>
        <v/>
      </c>
      <c r="S462" t="str">
        <f t="shared" si="73"/>
        <v/>
      </c>
      <c r="T462" t="str">
        <f t="shared" si="74"/>
        <v/>
      </c>
      <c r="U462" t="str">
        <f t="shared" si="75"/>
        <v/>
      </c>
      <c r="AE462" t="s">
        <v>1938</v>
      </c>
      <c r="AF462" t="s">
        <v>1939</v>
      </c>
      <c r="AG462" t="str">
        <f t="shared" si="76"/>
        <v>A679078</v>
      </c>
      <c r="AH462" t="s">
        <v>3929</v>
      </c>
    </row>
    <row r="463" spans="1:34">
      <c r="A463" s="45"/>
      <c r="B463" s="40" t="str">
        <f t="shared" si="68"/>
        <v/>
      </c>
      <c r="C463" s="45"/>
      <c r="D463" s="40" t="str">
        <f t="shared" si="69"/>
        <v/>
      </c>
      <c r="E463" s="77"/>
      <c r="F463" s="40" t="str">
        <f t="shared" si="70"/>
        <v/>
      </c>
      <c r="G463" s="40" t="str">
        <f t="shared" si="71"/>
        <v/>
      </c>
      <c r="H463" s="76"/>
      <c r="I463" s="76"/>
      <c r="J463" s="76"/>
      <c r="K463" s="86"/>
      <c r="L463" s="85"/>
      <c r="M463" s="85"/>
      <c r="N463" s="86"/>
      <c r="O463" s="200"/>
      <c r="P463" s="44"/>
      <c r="Q463" t="str">
        <f>IF(C463="","",'OPĆI DIO'!$C$1)</f>
        <v/>
      </c>
      <c r="R463" t="str">
        <f t="shared" si="72"/>
        <v/>
      </c>
      <c r="S463" t="str">
        <f t="shared" si="73"/>
        <v/>
      </c>
      <c r="T463" t="str">
        <f t="shared" si="74"/>
        <v/>
      </c>
      <c r="U463" t="str">
        <f t="shared" si="75"/>
        <v/>
      </c>
      <c r="AE463" t="s">
        <v>1940</v>
      </c>
      <c r="AF463" t="s">
        <v>1941</v>
      </c>
      <c r="AG463" t="str">
        <f t="shared" si="76"/>
        <v>A679078</v>
      </c>
      <c r="AH463" t="s">
        <v>3929</v>
      </c>
    </row>
    <row r="464" spans="1:34">
      <c r="A464" s="45"/>
      <c r="B464" s="40" t="str">
        <f t="shared" si="68"/>
        <v/>
      </c>
      <c r="C464" s="45"/>
      <c r="D464" s="40" t="str">
        <f t="shared" si="69"/>
        <v/>
      </c>
      <c r="E464" s="77"/>
      <c r="F464" s="40" t="str">
        <f t="shared" si="70"/>
        <v/>
      </c>
      <c r="G464" s="40" t="str">
        <f t="shared" si="71"/>
        <v/>
      </c>
      <c r="H464" s="76"/>
      <c r="I464" s="76"/>
      <c r="J464" s="76"/>
      <c r="K464" s="86"/>
      <c r="L464" s="85"/>
      <c r="M464" s="85"/>
      <c r="N464" s="86"/>
      <c r="O464" s="200"/>
      <c r="P464" s="44"/>
      <c r="Q464" t="str">
        <f>IF(C464="","",'OPĆI DIO'!$C$1)</f>
        <v/>
      </c>
      <c r="R464" t="str">
        <f t="shared" si="72"/>
        <v/>
      </c>
      <c r="S464" t="str">
        <f t="shared" si="73"/>
        <v/>
      </c>
      <c r="T464" t="str">
        <f t="shared" si="74"/>
        <v/>
      </c>
      <c r="U464" t="str">
        <f t="shared" si="75"/>
        <v/>
      </c>
      <c r="AE464" t="s">
        <v>4380</v>
      </c>
      <c r="AF464" t="s">
        <v>4381</v>
      </c>
      <c r="AG464" t="str">
        <f t="shared" si="76"/>
        <v>A679078</v>
      </c>
      <c r="AH464" t="s">
        <v>3929</v>
      </c>
    </row>
    <row r="465" spans="1:34">
      <c r="A465" s="45"/>
      <c r="B465" s="40" t="str">
        <f t="shared" si="68"/>
        <v/>
      </c>
      <c r="C465" s="45"/>
      <c r="D465" s="40" t="str">
        <f t="shared" si="69"/>
        <v/>
      </c>
      <c r="E465" s="77"/>
      <c r="F465" s="40" t="str">
        <f t="shared" si="70"/>
        <v/>
      </c>
      <c r="G465" s="40" t="str">
        <f t="shared" si="71"/>
        <v/>
      </c>
      <c r="H465" s="76"/>
      <c r="I465" s="76"/>
      <c r="J465" s="76"/>
      <c r="K465" s="86"/>
      <c r="L465" s="85"/>
      <c r="M465" s="85"/>
      <c r="N465" s="86"/>
      <c r="O465" s="200"/>
      <c r="P465" s="44"/>
      <c r="Q465" t="str">
        <f>IF(C465="","",'OPĆI DIO'!$C$1)</f>
        <v/>
      </c>
      <c r="R465" t="str">
        <f t="shared" si="72"/>
        <v/>
      </c>
      <c r="S465" t="str">
        <f t="shared" si="73"/>
        <v/>
      </c>
      <c r="T465" t="str">
        <f t="shared" si="74"/>
        <v/>
      </c>
      <c r="U465" t="str">
        <f t="shared" si="75"/>
        <v/>
      </c>
      <c r="AE465" t="s">
        <v>1942</v>
      </c>
      <c r="AF465" t="s">
        <v>1943</v>
      </c>
      <c r="AG465" t="str">
        <f t="shared" si="76"/>
        <v>A679078</v>
      </c>
      <c r="AH465" t="s">
        <v>3929</v>
      </c>
    </row>
    <row r="466" spans="1:34">
      <c r="A466" s="45"/>
      <c r="B466" s="40" t="str">
        <f t="shared" si="68"/>
        <v/>
      </c>
      <c r="C466" s="45"/>
      <c r="D466" s="40" t="str">
        <f t="shared" si="69"/>
        <v/>
      </c>
      <c r="E466" s="77"/>
      <c r="F466" s="40" t="str">
        <f t="shared" si="70"/>
        <v/>
      </c>
      <c r="G466" s="40" t="str">
        <f t="shared" si="71"/>
        <v/>
      </c>
      <c r="H466" s="76"/>
      <c r="I466" s="76"/>
      <c r="J466" s="76"/>
      <c r="K466" s="86"/>
      <c r="L466" s="85"/>
      <c r="M466" s="85"/>
      <c r="N466" s="86"/>
      <c r="O466" s="200"/>
      <c r="P466" s="44"/>
      <c r="Q466" t="str">
        <f>IF(C466="","",'OPĆI DIO'!$C$1)</f>
        <v/>
      </c>
      <c r="R466" t="str">
        <f t="shared" si="72"/>
        <v/>
      </c>
      <c r="S466" t="str">
        <f t="shared" si="73"/>
        <v/>
      </c>
      <c r="T466" t="str">
        <f t="shared" si="74"/>
        <v/>
      </c>
      <c r="U466" t="str">
        <f t="shared" si="75"/>
        <v/>
      </c>
      <c r="AE466" t="s">
        <v>1944</v>
      </c>
      <c r="AF466" t="s">
        <v>1945</v>
      </c>
      <c r="AG466" t="str">
        <f t="shared" si="76"/>
        <v>A679078</v>
      </c>
      <c r="AH466" t="s">
        <v>3929</v>
      </c>
    </row>
    <row r="467" spans="1:34">
      <c r="A467" s="45"/>
      <c r="B467" s="40" t="str">
        <f t="shared" si="68"/>
        <v/>
      </c>
      <c r="C467" s="45"/>
      <c r="D467" s="40" t="str">
        <f t="shared" si="69"/>
        <v/>
      </c>
      <c r="E467" s="77"/>
      <c r="F467" s="40" t="str">
        <f t="shared" si="70"/>
        <v/>
      </c>
      <c r="G467" s="40" t="str">
        <f t="shared" si="71"/>
        <v/>
      </c>
      <c r="H467" s="76"/>
      <c r="I467" s="76"/>
      <c r="J467" s="76"/>
      <c r="K467" s="86"/>
      <c r="L467" s="85"/>
      <c r="M467" s="85"/>
      <c r="N467" s="86"/>
      <c r="O467" s="86"/>
      <c r="P467" s="44"/>
      <c r="Q467" t="str">
        <f>IF(C467="","",'OPĆI DIO'!$C$1)</f>
        <v/>
      </c>
      <c r="R467" t="str">
        <f t="shared" si="72"/>
        <v/>
      </c>
      <c r="S467" t="str">
        <f t="shared" si="73"/>
        <v/>
      </c>
      <c r="T467" t="str">
        <f t="shared" si="74"/>
        <v/>
      </c>
      <c r="U467" t="str">
        <f t="shared" si="75"/>
        <v/>
      </c>
      <c r="AE467" t="s">
        <v>1946</v>
      </c>
      <c r="AF467" t="s">
        <v>1947</v>
      </c>
      <c r="AG467" t="str">
        <f t="shared" si="76"/>
        <v>A679078</v>
      </c>
      <c r="AH467" t="s">
        <v>3929</v>
      </c>
    </row>
    <row r="468" spans="1:34">
      <c r="A468" s="45"/>
      <c r="B468" s="40" t="str">
        <f t="shared" si="68"/>
        <v/>
      </c>
      <c r="C468" s="45"/>
      <c r="D468" s="40" t="str">
        <f t="shared" si="69"/>
        <v/>
      </c>
      <c r="E468" s="77"/>
      <c r="F468" s="40" t="str">
        <f t="shared" si="70"/>
        <v/>
      </c>
      <c r="G468" s="40" t="str">
        <f t="shared" si="71"/>
        <v/>
      </c>
      <c r="H468" s="76"/>
      <c r="I468" s="76"/>
      <c r="J468" s="76"/>
      <c r="K468" s="86"/>
      <c r="L468" s="85"/>
      <c r="M468" s="85"/>
      <c r="N468" s="86"/>
      <c r="O468" s="86"/>
      <c r="P468" s="44"/>
      <c r="Q468" t="str">
        <f>IF(C468="","",'OPĆI DIO'!$C$1)</f>
        <v/>
      </c>
      <c r="R468" t="str">
        <f t="shared" si="72"/>
        <v/>
      </c>
      <c r="S468" t="str">
        <f t="shared" si="73"/>
        <v/>
      </c>
      <c r="T468" t="str">
        <f t="shared" si="74"/>
        <v/>
      </c>
      <c r="U468" t="str">
        <f t="shared" si="75"/>
        <v/>
      </c>
      <c r="AE468" t="s">
        <v>1948</v>
      </c>
      <c r="AF468" t="s">
        <v>1949</v>
      </c>
      <c r="AG468" t="str">
        <f t="shared" si="76"/>
        <v>A679078</v>
      </c>
      <c r="AH468" t="s">
        <v>3929</v>
      </c>
    </row>
    <row r="469" spans="1:34">
      <c r="A469" s="45"/>
      <c r="B469" s="40" t="str">
        <f t="shared" si="68"/>
        <v/>
      </c>
      <c r="C469" s="45"/>
      <c r="D469" s="40" t="str">
        <f t="shared" si="69"/>
        <v/>
      </c>
      <c r="E469" s="77"/>
      <c r="F469" s="40" t="str">
        <f t="shared" si="70"/>
        <v/>
      </c>
      <c r="G469" s="40" t="str">
        <f t="shared" si="71"/>
        <v/>
      </c>
      <c r="H469" s="76"/>
      <c r="I469" s="76"/>
      <c r="J469" s="76"/>
      <c r="K469" s="86"/>
      <c r="L469" s="85"/>
      <c r="M469" s="85"/>
      <c r="N469" s="86"/>
      <c r="O469" s="86"/>
      <c r="P469" s="44"/>
      <c r="Q469" t="str">
        <f>IF(C469="","",'OPĆI DIO'!$C$1)</f>
        <v/>
      </c>
      <c r="R469" t="str">
        <f t="shared" si="72"/>
        <v/>
      </c>
      <c r="S469" t="str">
        <f t="shared" si="73"/>
        <v/>
      </c>
      <c r="T469" t="str">
        <f t="shared" si="74"/>
        <v/>
      </c>
      <c r="U469" t="str">
        <f t="shared" si="75"/>
        <v/>
      </c>
      <c r="AE469" t="s">
        <v>1950</v>
      </c>
      <c r="AF469" t="s">
        <v>1951</v>
      </c>
      <c r="AG469" t="str">
        <f t="shared" si="76"/>
        <v>A679078</v>
      </c>
      <c r="AH469" t="s">
        <v>3929</v>
      </c>
    </row>
    <row r="470" spans="1:34">
      <c r="A470" s="45"/>
      <c r="B470" s="40" t="str">
        <f t="shared" si="68"/>
        <v/>
      </c>
      <c r="C470" s="45"/>
      <c r="D470" s="40" t="str">
        <f t="shared" si="69"/>
        <v/>
      </c>
      <c r="E470" s="77"/>
      <c r="F470" s="40" t="str">
        <f t="shared" si="70"/>
        <v/>
      </c>
      <c r="G470" s="40" t="str">
        <f t="shared" si="71"/>
        <v/>
      </c>
      <c r="H470" s="76"/>
      <c r="I470" s="76"/>
      <c r="J470" s="76"/>
      <c r="K470" s="86"/>
      <c r="L470" s="85"/>
      <c r="M470" s="85"/>
      <c r="N470" s="86"/>
      <c r="O470" s="86"/>
      <c r="P470" s="44"/>
      <c r="Q470" t="str">
        <f>IF(C470="","",'OPĆI DIO'!$C$1)</f>
        <v/>
      </c>
      <c r="R470" t="str">
        <f t="shared" si="72"/>
        <v/>
      </c>
      <c r="S470" t="str">
        <f t="shared" si="73"/>
        <v/>
      </c>
      <c r="T470" t="str">
        <f t="shared" si="74"/>
        <v/>
      </c>
      <c r="U470" t="str">
        <f t="shared" si="75"/>
        <v/>
      </c>
      <c r="AE470" t="s">
        <v>1952</v>
      </c>
      <c r="AF470" t="s">
        <v>1953</v>
      </c>
      <c r="AG470" t="str">
        <f t="shared" si="76"/>
        <v>A679078</v>
      </c>
      <c r="AH470" t="s">
        <v>3929</v>
      </c>
    </row>
    <row r="471" spans="1:34">
      <c r="A471" s="45"/>
      <c r="B471" s="40" t="str">
        <f t="shared" si="68"/>
        <v/>
      </c>
      <c r="C471" s="45"/>
      <c r="D471" s="40" t="str">
        <f t="shared" si="69"/>
        <v/>
      </c>
      <c r="E471" s="77"/>
      <c r="F471" s="40" t="str">
        <f t="shared" si="70"/>
        <v/>
      </c>
      <c r="G471" s="40" t="str">
        <f t="shared" si="71"/>
        <v/>
      </c>
      <c r="H471" s="76"/>
      <c r="I471" s="76"/>
      <c r="J471" s="76"/>
      <c r="K471" s="86"/>
      <c r="L471" s="85"/>
      <c r="M471" s="85"/>
      <c r="N471" s="86"/>
      <c r="O471" s="86"/>
      <c r="P471" s="44"/>
      <c r="Q471" t="str">
        <f>IF(C471="","",'OPĆI DIO'!$C$1)</f>
        <v/>
      </c>
      <c r="R471" t="str">
        <f t="shared" si="72"/>
        <v/>
      </c>
      <c r="S471" t="str">
        <f t="shared" si="73"/>
        <v/>
      </c>
      <c r="T471" t="str">
        <f t="shared" si="74"/>
        <v/>
      </c>
      <c r="U471" t="str">
        <f t="shared" si="75"/>
        <v/>
      </c>
      <c r="AE471" t="s">
        <v>1954</v>
      </c>
      <c r="AF471" t="s">
        <v>1955</v>
      </c>
      <c r="AG471" t="str">
        <f t="shared" si="76"/>
        <v>A679078</v>
      </c>
      <c r="AH471" t="s">
        <v>3929</v>
      </c>
    </row>
    <row r="472" spans="1:34">
      <c r="A472" s="45"/>
      <c r="B472" s="40" t="str">
        <f t="shared" si="68"/>
        <v/>
      </c>
      <c r="C472" s="45"/>
      <c r="D472" s="40" t="str">
        <f t="shared" si="69"/>
        <v/>
      </c>
      <c r="E472" s="77"/>
      <c r="F472" s="40" t="str">
        <f t="shared" si="70"/>
        <v/>
      </c>
      <c r="G472" s="40" t="str">
        <f t="shared" si="71"/>
        <v/>
      </c>
      <c r="H472" s="76"/>
      <c r="I472" s="76"/>
      <c r="J472" s="76"/>
      <c r="K472" s="86"/>
      <c r="L472" s="85"/>
      <c r="M472" s="85"/>
      <c r="N472" s="86"/>
      <c r="O472" s="86"/>
      <c r="P472" s="44"/>
      <c r="Q472" t="str">
        <f>IF(C472="","",'OPĆI DIO'!$C$1)</f>
        <v/>
      </c>
      <c r="R472" t="str">
        <f t="shared" si="72"/>
        <v/>
      </c>
      <c r="S472" t="str">
        <f t="shared" si="73"/>
        <v/>
      </c>
      <c r="T472" t="str">
        <f t="shared" si="74"/>
        <v/>
      </c>
      <c r="U472" t="str">
        <f t="shared" si="75"/>
        <v/>
      </c>
      <c r="AE472" t="s">
        <v>1956</v>
      </c>
      <c r="AF472" t="s">
        <v>1957</v>
      </c>
      <c r="AG472" t="str">
        <f t="shared" si="76"/>
        <v>A679078</v>
      </c>
      <c r="AH472" t="s">
        <v>3929</v>
      </c>
    </row>
    <row r="473" spans="1:34">
      <c r="A473" s="45"/>
      <c r="B473" s="40" t="str">
        <f t="shared" si="68"/>
        <v/>
      </c>
      <c r="C473" s="45"/>
      <c r="D473" s="40" t="str">
        <f t="shared" si="69"/>
        <v/>
      </c>
      <c r="E473" s="77"/>
      <c r="F473" s="40" t="str">
        <f t="shared" si="70"/>
        <v/>
      </c>
      <c r="G473" s="40" t="str">
        <f t="shared" si="71"/>
        <v/>
      </c>
      <c r="H473" s="76"/>
      <c r="I473" s="76"/>
      <c r="J473" s="76"/>
      <c r="K473" s="86"/>
      <c r="L473" s="85"/>
      <c r="M473" s="85"/>
      <c r="N473" s="86"/>
      <c r="O473" s="86"/>
      <c r="P473" s="44"/>
      <c r="Q473" t="str">
        <f>IF(C473="","",'OPĆI DIO'!$C$1)</f>
        <v/>
      </c>
      <c r="R473" t="str">
        <f t="shared" si="72"/>
        <v/>
      </c>
      <c r="S473" t="str">
        <f t="shared" si="73"/>
        <v/>
      </c>
      <c r="T473" t="str">
        <f t="shared" si="74"/>
        <v/>
      </c>
      <c r="U473" t="str">
        <f t="shared" si="75"/>
        <v/>
      </c>
      <c r="AE473" t="s">
        <v>1958</v>
      </c>
      <c r="AF473" t="s">
        <v>1959</v>
      </c>
      <c r="AG473" t="str">
        <f t="shared" si="76"/>
        <v>A679078</v>
      </c>
      <c r="AH473" t="s">
        <v>3929</v>
      </c>
    </row>
    <row r="474" spans="1:34">
      <c r="A474" s="45"/>
      <c r="B474" s="40" t="str">
        <f t="shared" si="68"/>
        <v/>
      </c>
      <c r="C474" s="45"/>
      <c r="D474" s="40" t="str">
        <f t="shared" si="69"/>
        <v/>
      </c>
      <c r="E474" s="77"/>
      <c r="F474" s="40" t="str">
        <f t="shared" si="70"/>
        <v/>
      </c>
      <c r="G474" s="40" t="str">
        <f t="shared" si="71"/>
        <v/>
      </c>
      <c r="H474" s="76"/>
      <c r="I474" s="76"/>
      <c r="J474" s="76"/>
      <c r="K474" s="86"/>
      <c r="L474" s="85"/>
      <c r="M474" s="85"/>
      <c r="N474" s="86"/>
      <c r="O474" s="86"/>
      <c r="P474" s="44"/>
      <c r="Q474" t="str">
        <f>IF(C474="","",'OPĆI DIO'!$C$1)</f>
        <v/>
      </c>
      <c r="R474" t="str">
        <f t="shared" si="72"/>
        <v/>
      </c>
      <c r="S474" t="str">
        <f t="shared" si="73"/>
        <v/>
      </c>
      <c r="T474" t="str">
        <f t="shared" si="74"/>
        <v/>
      </c>
      <c r="U474" t="str">
        <f t="shared" si="75"/>
        <v/>
      </c>
      <c r="AE474" t="s">
        <v>1960</v>
      </c>
      <c r="AF474" t="s">
        <v>1961</v>
      </c>
      <c r="AG474" t="str">
        <f t="shared" si="76"/>
        <v>A679078</v>
      </c>
      <c r="AH474" t="s">
        <v>3929</v>
      </c>
    </row>
    <row r="475" spans="1:34">
      <c r="A475" s="45"/>
      <c r="B475" s="40" t="str">
        <f t="shared" si="68"/>
        <v/>
      </c>
      <c r="C475" s="45"/>
      <c r="D475" s="40" t="str">
        <f t="shared" si="69"/>
        <v/>
      </c>
      <c r="E475" s="77"/>
      <c r="F475" s="40" t="str">
        <f t="shared" si="70"/>
        <v/>
      </c>
      <c r="G475" s="40" t="str">
        <f t="shared" si="71"/>
        <v/>
      </c>
      <c r="H475" s="76"/>
      <c r="I475" s="76"/>
      <c r="J475" s="76"/>
      <c r="K475" s="86"/>
      <c r="L475" s="85"/>
      <c r="M475" s="85"/>
      <c r="N475" s="86"/>
      <c r="O475" s="86"/>
      <c r="P475" s="44"/>
      <c r="Q475" t="str">
        <f>IF(C475="","",'OPĆI DIO'!$C$1)</f>
        <v/>
      </c>
      <c r="R475" t="str">
        <f t="shared" si="72"/>
        <v/>
      </c>
      <c r="S475" t="str">
        <f t="shared" si="73"/>
        <v/>
      </c>
      <c r="T475" t="str">
        <f t="shared" si="74"/>
        <v/>
      </c>
      <c r="U475" t="str">
        <f t="shared" si="75"/>
        <v/>
      </c>
      <c r="AE475" t="s">
        <v>1962</v>
      </c>
      <c r="AF475" t="s">
        <v>1963</v>
      </c>
      <c r="AG475" t="str">
        <f t="shared" si="76"/>
        <v>A679078</v>
      </c>
      <c r="AH475" t="s">
        <v>3929</v>
      </c>
    </row>
    <row r="476" spans="1:34">
      <c r="A476" s="45"/>
      <c r="B476" s="40" t="str">
        <f t="shared" si="68"/>
        <v/>
      </c>
      <c r="C476" s="45"/>
      <c r="D476" s="40" t="str">
        <f t="shared" si="69"/>
        <v/>
      </c>
      <c r="E476" s="77"/>
      <c r="F476" s="40" t="str">
        <f t="shared" si="70"/>
        <v/>
      </c>
      <c r="G476" s="40" t="str">
        <f t="shared" si="71"/>
        <v/>
      </c>
      <c r="H476" s="76"/>
      <c r="I476" s="76"/>
      <c r="J476" s="76"/>
      <c r="K476" s="86"/>
      <c r="L476" s="85"/>
      <c r="M476" s="85"/>
      <c r="N476" s="86"/>
      <c r="O476" s="86"/>
      <c r="P476" s="44"/>
      <c r="Q476" t="str">
        <f>IF(C476="","",'OPĆI DIO'!$C$1)</f>
        <v/>
      </c>
      <c r="R476" t="str">
        <f t="shared" si="72"/>
        <v/>
      </c>
      <c r="S476" t="str">
        <f t="shared" si="73"/>
        <v/>
      </c>
      <c r="T476" t="str">
        <f t="shared" si="74"/>
        <v/>
      </c>
      <c r="U476" t="str">
        <f t="shared" si="75"/>
        <v/>
      </c>
      <c r="AE476" t="s">
        <v>1964</v>
      </c>
      <c r="AF476" t="s">
        <v>1965</v>
      </c>
      <c r="AG476" t="str">
        <f t="shared" si="76"/>
        <v>A679078</v>
      </c>
      <c r="AH476" t="s">
        <v>3929</v>
      </c>
    </row>
    <row r="477" spans="1:34">
      <c r="A477" s="45"/>
      <c r="B477" s="40" t="str">
        <f t="shared" si="68"/>
        <v/>
      </c>
      <c r="C477" s="45"/>
      <c r="D477" s="40" t="str">
        <f t="shared" si="69"/>
        <v/>
      </c>
      <c r="E477" s="77"/>
      <c r="F477" s="40" t="str">
        <f t="shared" si="70"/>
        <v/>
      </c>
      <c r="G477" s="40" t="str">
        <f t="shared" si="71"/>
        <v/>
      </c>
      <c r="H477" s="76"/>
      <c r="I477" s="76"/>
      <c r="J477" s="76"/>
      <c r="K477" s="86"/>
      <c r="L477" s="85"/>
      <c r="M477" s="85"/>
      <c r="N477" s="86"/>
      <c r="O477" s="86"/>
      <c r="P477" s="44"/>
      <c r="Q477" t="str">
        <f>IF(C477="","",'OPĆI DIO'!$C$1)</f>
        <v/>
      </c>
      <c r="R477" t="str">
        <f t="shared" si="72"/>
        <v/>
      </c>
      <c r="S477" t="str">
        <f t="shared" si="73"/>
        <v/>
      </c>
      <c r="T477" t="str">
        <f t="shared" si="74"/>
        <v/>
      </c>
      <c r="U477" t="str">
        <f t="shared" si="75"/>
        <v/>
      </c>
      <c r="AE477" t="s">
        <v>1966</v>
      </c>
      <c r="AF477" t="s">
        <v>1967</v>
      </c>
      <c r="AG477" t="str">
        <f t="shared" si="76"/>
        <v>A679078</v>
      </c>
      <c r="AH477" t="s">
        <v>3929</v>
      </c>
    </row>
    <row r="478" spans="1:34">
      <c r="A478" s="45"/>
      <c r="B478" s="40" t="str">
        <f t="shared" si="68"/>
        <v/>
      </c>
      <c r="C478" s="45"/>
      <c r="D478" s="40" t="str">
        <f t="shared" si="69"/>
        <v/>
      </c>
      <c r="E478" s="77"/>
      <c r="F478" s="40" t="str">
        <f t="shared" si="70"/>
        <v/>
      </c>
      <c r="G478" s="40" t="str">
        <f t="shared" si="71"/>
        <v/>
      </c>
      <c r="H478" s="76"/>
      <c r="I478" s="76"/>
      <c r="J478" s="76"/>
      <c r="K478" s="86"/>
      <c r="L478" s="85"/>
      <c r="M478" s="85"/>
      <c r="N478" s="86"/>
      <c r="O478" s="86"/>
      <c r="P478" s="44"/>
      <c r="Q478" t="str">
        <f>IF(C478="","",'OPĆI DIO'!$C$1)</f>
        <v/>
      </c>
      <c r="R478" t="str">
        <f t="shared" si="72"/>
        <v/>
      </c>
      <c r="S478" t="str">
        <f t="shared" si="73"/>
        <v/>
      </c>
      <c r="T478" t="str">
        <f t="shared" si="74"/>
        <v/>
      </c>
      <c r="U478" t="str">
        <f t="shared" si="75"/>
        <v/>
      </c>
      <c r="AE478" t="s">
        <v>1968</v>
      </c>
      <c r="AF478" t="s">
        <v>1969</v>
      </c>
      <c r="AG478" t="str">
        <f t="shared" si="76"/>
        <v>A679078</v>
      </c>
      <c r="AH478" t="s">
        <v>3929</v>
      </c>
    </row>
    <row r="479" spans="1:34">
      <c r="A479" s="45"/>
      <c r="B479" s="40" t="str">
        <f t="shared" si="68"/>
        <v/>
      </c>
      <c r="C479" s="45"/>
      <c r="D479" s="40" t="str">
        <f t="shared" si="69"/>
        <v/>
      </c>
      <c r="E479" s="77"/>
      <c r="F479" s="40" t="str">
        <f t="shared" si="70"/>
        <v/>
      </c>
      <c r="G479" s="40" t="str">
        <f t="shared" si="71"/>
        <v/>
      </c>
      <c r="H479" s="76"/>
      <c r="I479" s="76"/>
      <c r="J479" s="76"/>
      <c r="K479" s="86"/>
      <c r="L479" s="85"/>
      <c r="M479" s="85"/>
      <c r="N479" s="86"/>
      <c r="O479" s="86"/>
      <c r="P479" s="44"/>
      <c r="Q479" t="str">
        <f>IF(C479="","",'OPĆI DIO'!$C$1)</f>
        <v/>
      </c>
      <c r="R479" t="str">
        <f t="shared" si="72"/>
        <v/>
      </c>
      <c r="S479" t="str">
        <f t="shared" si="73"/>
        <v/>
      </c>
      <c r="T479" t="str">
        <f t="shared" si="74"/>
        <v/>
      </c>
      <c r="U479" t="str">
        <f t="shared" si="75"/>
        <v/>
      </c>
      <c r="AE479" t="s">
        <v>1970</v>
      </c>
      <c r="AF479" t="s">
        <v>1971</v>
      </c>
      <c r="AG479" t="str">
        <f t="shared" si="76"/>
        <v>A679078</v>
      </c>
      <c r="AH479" t="s">
        <v>3929</v>
      </c>
    </row>
    <row r="480" spans="1:34">
      <c r="A480" s="45"/>
      <c r="B480" s="40" t="str">
        <f t="shared" si="68"/>
        <v/>
      </c>
      <c r="C480" s="45"/>
      <c r="D480" s="40" t="str">
        <f t="shared" si="69"/>
        <v/>
      </c>
      <c r="E480" s="77"/>
      <c r="F480" s="40" t="str">
        <f t="shared" si="70"/>
        <v/>
      </c>
      <c r="G480" s="40" t="str">
        <f t="shared" si="71"/>
        <v/>
      </c>
      <c r="H480" s="76"/>
      <c r="I480" s="76"/>
      <c r="J480" s="76"/>
      <c r="K480" s="86"/>
      <c r="L480" s="85"/>
      <c r="M480" s="85"/>
      <c r="N480" s="86"/>
      <c r="O480" s="86"/>
      <c r="P480" s="44"/>
      <c r="Q480" t="str">
        <f>IF(C480="","",'OPĆI DIO'!$C$1)</f>
        <v/>
      </c>
      <c r="R480" t="str">
        <f t="shared" si="72"/>
        <v/>
      </c>
      <c r="S480" t="str">
        <f t="shared" si="73"/>
        <v/>
      </c>
      <c r="T480" t="str">
        <f t="shared" si="74"/>
        <v/>
      </c>
      <c r="U480" t="str">
        <f t="shared" si="75"/>
        <v/>
      </c>
      <c r="AE480" t="s">
        <v>2099</v>
      </c>
      <c r="AF480" t="s">
        <v>2100</v>
      </c>
      <c r="AG480" t="str">
        <f t="shared" si="76"/>
        <v>A679078</v>
      </c>
      <c r="AH480" t="s">
        <v>3929</v>
      </c>
    </row>
    <row r="481" spans="1:34">
      <c r="A481" s="45"/>
      <c r="B481" s="40" t="str">
        <f t="shared" si="68"/>
        <v/>
      </c>
      <c r="C481" s="45"/>
      <c r="D481" s="40" t="str">
        <f t="shared" si="69"/>
        <v/>
      </c>
      <c r="E481" s="77"/>
      <c r="F481" s="40" t="str">
        <f t="shared" si="70"/>
        <v/>
      </c>
      <c r="G481" s="40" t="str">
        <f t="shared" si="71"/>
        <v/>
      </c>
      <c r="H481" s="76"/>
      <c r="I481" s="76"/>
      <c r="J481" s="76"/>
      <c r="K481" s="86"/>
      <c r="L481" s="85"/>
      <c r="M481" s="85"/>
      <c r="N481" s="86"/>
      <c r="O481" s="86"/>
      <c r="P481" s="44"/>
      <c r="Q481" t="str">
        <f>IF(C481="","",'OPĆI DIO'!$C$1)</f>
        <v/>
      </c>
      <c r="R481" t="str">
        <f t="shared" si="72"/>
        <v/>
      </c>
      <c r="S481" t="str">
        <f t="shared" si="73"/>
        <v/>
      </c>
      <c r="T481" t="str">
        <f t="shared" si="74"/>
        <v/>
      </c>
      <c r="U481" t="str">
        <f t="shared" si="75"/>
        <v/>
      </c>
      <c r="AE481" t="s">
        <v>2101</v>
      </c>
      <c r="AF481" t="s">
        <v>2102</v>
      </c>
      <c r="AG481" t="str">
        <f t="shared" si="76"/>
        <v>A679078</v>
      </c>
      <c r="AH481" t="s">
        <v>3929</v>
      </c>
    </row>
    <row r="482" spans="1:34">
      <c r="A482" s="45"/>
      <c r="B482" s="40" t="str">
        <f t="shared" si="68"/>
        <v/>
      </c>
      <c r="C482" s="45"/>
      <c r="D482" s="40" t="str">
        <f t="shared" si="69"/>
        <v/>
      </c>
      <c r="E482" s="77"/>
      <c r="F482" s="40" t="str">
        <f t="shared" si="70"/>
        <v/>
      </c>
      <c r="G482" s="40" t="str">
        <f t="shared" si="71"/>
        <v/>
      </c>
      <c r="H482" s="76"/>
      <c r="I482" s="76"/>
      <c r="J482" s="76"/>
      <c r="K482" s="86"/>
      <c r="L482" s="85"/>
      <c r="M482" s="85"/>
      <c r="N482" s="86"/>
      <c r="O482" s="86"/>
      <c r="P482" s="44"/>
      <c r="Q482" t="str">
        <f>IF(C482="","",'OPĆI DIO'!$C$1)</f>
        <v/>
      </c>
      <c r="R482" t="str">
        <f t="shared" si="72"/>
        <v/>
      </c>
      <c r="S482" t="str">
        <f t="shared" si="73"/>
        <v/>
      </c>
      <c r="T482" t="str">
        <f t="shared" si="74"/>
        <v/>
      </c>
      <c r="U482" t="str">
        <f t="shared" si="75"/>
        <v/>
      </c>
      <c r="AE482" t="s">
        <v>2103</v>
      </c>
      <c r="AF482" t="s">
        <v>2104</v>
      </c>
      <c r="AG482" t="str">
        <f t="shared" si="76"/>
        <v>A679078</v>
      </c>
      <c r="AH482" t="s">
        <v>3929</v>
      </c>
    </row>
    <row r="483" spans="1:34">
      <c r="A483" s="45"/>
      <c r="B483" s="40" t="str">
        <f t="shared" si="68"/>
        <v/>
      </c>
      <c r="C483" s="45"/>
      <c r="D483" s="40" t="str">
        <f t="shared" si="69"/>
        <v/>
      </c>
      <c r="E483" s="77"/>
      <c r="F483" s="40" t="str">
        <f t="shared" si="70"/>
        <v/>
      </c>
      <c r="G483" s="40" t="str">
        <f t="shared" si="71"/>
        <v/>
      </c>
      <c r="H483" s="76"/>
      <c r="I483" s="76"/>
      <c r="J483" s="76"/>
      <c r="K483" s="86"/>
      <c r="L483" s="85"/>
      <c r="M483" s="85"/>
      <c r="N483" s="86"/>
      <c r="O483" s="86"/>
      <c r="P483" s="44"/>
      <c r="Q483" t="str">
        <f>IF(C483="","",'OPĆI DIO'!$C$1)</f>
        <v/>
      </c>
      <c r="R483" t="str">
        <f t="shared" si="72"/>
        <v/>
      </c>
      <c r="S483" t="str">
        <f t="shared" si="73"/>
        <v/>
      </c>
      <c r="T483" t="str">
        <f t="shared" si="74"/>
        <v/>
      </c>
      <c r="U483" t="str">
        <f t="shared" si="75"/>
        <v/>
      </c>
      <c r="AE483" t="s">
        <v>2105</v>
      </c>
      <c r="AF483" t="s">
        <v>2106</v>
      </c>
      <c r="AG483" t="str">
        <f t="shared" si="76"/>
        <v>A679078</v>
      </c>
      <c r="AH483" t="s">
        <v>3929</v>
      </c>
    </row>
    <row r="484" spans="1:34">
      <c r="A484" s="45"/>
      <c r="B484" s="40" t="str">
        <f t="shared" si="68"/>
        <v/>
      </c>
      <c r="C484" s="45"/>
      <c r="D484" s="40" t="str">
        <f t="shared" si="69"/>
        <v/>
      </c>
      <c r="E484" s="77"/>
      <c r="F484" s="40" t="str">
        <f t="shared" si="70"/>
        <v/>
      </c>
      <c r="G484" s="40" t="str">
        <f t="shared" si="71"/>
        <v/>
      </c>
      <c r="H484" s="76"/>
      <c r="I484" s="76"/>
      <c r="J484" s="76"/>
      <c r="K484" s="86"/>
      <c r="L484" s="85"/>
      <c r="M484" s="85"/>
      <c r="N484" s="86"/>
      <c r="O484" s="86"/>
      <c r="P484" s="44"/>
      <c r="Q484" t="str">
        <f>IF(C484="","",'OPĆI DIO'!$C$1)</f>
        <v/>
      </c>
      <c r="R484" t="str">
        <f t="shared" si="72"/>
        <v/>
      </c>
      <c r="S484" t="str">
        <f t="shared" si="73"/>
        <v/>
      </c>
      <c r="T484" t="str">
        <f t="shared" si="74"/>
        <v/>
      </c>
      <c r="U484" t="str">
        <f t="shared" si="75"/>
        <v/>
      </c>
      <c r="AE484" t="s">
        <v>2107</v>
      </c>
      <c r="AF484" t="s">
        <v>2108</v>
      </c>
      <c r="AG484" t="str">
        <f t="shared" si="76"/>
        <v>A679078</v>
      </c>
      <c r="AH484" t="s">
        <v>3929</v>
      </c>
    </row>
    <row r="485" spans="1:34">
      <c r="A485" s="45"/>
      <c r="B485" s="40" t="str">
        <f t="shared" si="68"/>
        <v/>
      </c>
      <c r="C485" s="45"/>
      <c r="D485" s="40" t="str">
        <f t="shared" si="69"/>
        <v/>
      </c>
      <c r="E485" s="77"/>
      <c r="F485" s="40" t="str">
        <f t="shared" si="70"/>
        <v/>
      </c>
      <c r="G485" s="40" t="str">
        <f t="shared" si="71"/>
        <v/>
      </c>
      <c r="H485" s="76"/>
      <c r="I485" s="76"/>
      <c r="J485" s="76"/>
      <c r="K485" s="86"/>
      <c r="L485" s="85"/>
      <c r="M485" s="85"/>
      <c r="N485" s="86"/>
      <c r="O485" s="86"/>
      <c r="P485" s="44"/>
      <c r="Q485" t="str">
        <f>IF(C485="","",'OPĆI DIO'!$C$1)</f>
        <v/>
      </c>
      <c r="R485" t="str">
        <f t="shared" si="72"/>
        <v/>
      </c>
      <c r="S485" t="str">
        <f t="shared" si="73"/>
        <v/>
      </c>
      <c r="T485" t="str">
        <f t="shared" si="74"/>
        <v/>
      </c>
      <c r="U485" t="str">
        <f t="shared" si="75"/>
        <v/>
      </c>
      <c r="AE485" t="s">
        <v>2109</v>
      </c>
      <c r="AF485" t="s">
        <v>2110</v>
      </c>
      <c r="AG485" t="str">
        <f t="shared" si="76"/>
        <v>A679078</v>
      </c>
      <c r="AH485" t="s">
        <v>3929</v>
      </c>
    </row>
    <row r="486" spans="1:34">
      <c r="A486" s="45"/>
      <c r="B486" s="40" t="str">
        <f t="shared" si="68"/>
        <v/>
      </c>
      <c r="C486" s="45"/>
      <c r="D486" s="40" t="str">
        <f t="shared" si="69"/>
        <v/>
      </c>
      <c r="E486" s="77"/>
      <c r="F486" s="40" t="str">
        <f t="shared" si="70"/>
        <v/>
      </c>
      <c r="G486" s="40" t="str">
        <f t="shared" si="71"/>
        <v/>
      </c>
      <c r="H486" s="76"/>
      <c r="I486" s="76"/>
      <c r="J486" s="76"/>
      <c r="K486" s="86"/>
      <c r="L486" s="85"/>
      <c r="M486" s="85"/>
      <c r="N486" s="86"/>
      <c r="O486" s="86"/>
      <c r="P486" s="44"/>
      <c r="Q486" t="str">
        <f>IF(C486="","",'OPĆI DIO'!$C$1)</f>
        <v/>
      </c>
      <c r="R486" t="str">
        <f t="shared" si="72"/>
        <v/>
      </c>
      <c r="S486" t="str">
        <f t="shared" si="73"/>
        <v/>
      </c>
      <c r="T486" t="str">
        <f t="shared" si="74"/>
        <v/>
      </c>
      <c r="U486" t="str">
        <f t="shared" si="75"/>
        <v/>
      </c>
      <c r="AE486" t="s">
        <v>2111</v>
      </c>
      <c r="AF486" t="s">
        <v>2112</v>
      </c>
      <c r="AG486" t="str">
        <f t="shared" si="76"/>
        <v>A679078</v>
      </c>
      <c r="AH486" t="s">
        <v>3929</v>
      </c>
    </row>
    <row r="487" spans="1:34">
      <c r="A487" s="45"/>
      <c r="B487" s="40" t="str">
        <f t="shared" si="68"/>
        <v/>
      </c>
      <c r="C487" s="45"/>
      <c r="D487" s="40" t="str">
        <f t="shared" si="69"/>
        <v/>
      </c>
      <c r="E487" s="77"/>
      <c r="F487" s="40" t="str">
        <f t="shared" si="70"/>
        <v/>
      </c>
      <c r="G487" s="40" t="str">
        <f t="shared" si="71"/>
        <v/>
      </c>
      <c r="H487" s="76"/>
      <c r="I487" s="76"/>
      <c r="J487" s="76"/>
      <c r="K487" s="86"/>
      <c r="L487" s="85"/>
      <c r="M487" s="85"/>
      <c r="N487" s="86"/>
      <c r="O487" s="86"/>
      <c r="P487" s="44"/>
      <c r="Q487" t="str">
        <f>IF(C487="","",'OPĆI DIO'!$C$1)</f>
        <v/>
      </c>
      <c r="R487" t="str">
        <f t="shared" si="72"/>
        <v/>
      </c>
      <c r="S487" t="str">
        <f t="shared" si="73"/>
        <v/>
      </c>
      <c r="T487" t="str">
        <f t="shared" si="74"/>
        <v/>
      </c>
      <c r="U487" t="str">
        <f t="shared" si="75"/>
        <v/>
      </c>
      <c r="AE487" t="s">
        <v>2113</v>
      </c>
      <c r="AF487" t="s">
        <v>2114</v>
      </c>
      <c r="AG487" t="str">
        <f t="shared" si="76"/>
        <v>A679078</v>
      </c>
      <c r="AH487" t="s">
        <v>3929</v>
      </c>
    </row>
    <row r="488" spans="1:34">
      <c r="A488" s="45"/>
      <c r="B488" s="40" t="str">
        <f t="shared" si="68"/>
        <v/>
      </c>
      <c r="C488" s="45"/>
      <c r="D488" s="40" t="str">
        <f t="shared" si="69"/>
        <v/>
      </c>
      <c r="E488" s="77"/>
      <c r="F488" s="40" t="str">
        <f t="shared" si="70"/>
        <v/>
      </c>
      <c r="G488" s="40" t="str">
        <f t="shared" si="71"/>
        <v/>
      </c>
      <c r="H488" s="76"/>
      <c r="I488" s="76"/>
      <c r="J488" s="76"/>
      <c r="K488" s="86"/>
      <c r="L488" s="85"/>
      <c r="M488" s="85"/>
      <c r="N488" s="86"/>
      <c r="O488" s="86"/>
      <c r="P488" s="44"/>
      <c r="Q488" t="str">
        <f>IF(C488="","",'OPĆI DIO'!$C$1)</f>
        <v/>
      </c>
      <c r="R488" t="str">
        <f t="shared" si="72"/>
        <v/>
      </c>
      <c r="S488" t="str">
        <f t="shared" si="73"/>
        <v/>
      </c>
      <c r="T488" t="str">
        <f t="shared" si="74"/>
        <v/>
      </c>
      <c r="U488" t="str">
        <f t="shared" si="75"/>
        <v/>
      </c>
      <c r="AE488" t="s">
        <v>2115</v>
      </c>
      <c r="AF488" t="s">
        <v>2116</v>
      </c>
      <c r="AG488" t="str">
        <f t="shared" si="76"/>
        <v>A679078</v>
      </c>
      <c r="AH488" t="s">
        <v>3929</v>
      </c>
    </row>
    <row r="489" spans="1:34">
      <c r="A489" s="45"/>
      <c r="B489" s="40" t="str">
        <f t="shared" si="68"/>
        <v/>
      </c>
      <c r="C489" s="45"/>
      <c r="D489" s="40" t="str">
        <f t="shared" si="69"/>
        <v/>
      </c>
      <c r="E489" s="77"/>
      <c r="F489" s="40" t="str">
        <f t="shared" si="70"/>
        <v/>
      </c>
      <c r="G489" s="40" t="str">
        <f t="shared" si="71"/>
        <v/>
      </c>
      <c r="H489" s="76"/>
      <c r="I489" s="76"/>
      <c r="J489" s="76"/>
      <c r="K489" s="86"/>
      <c r="L489" s="85"/>
      <c r="M489" s="85"/>
      <c r="N489" s="86"/>
      <c r="O489" s="86"/>
      <c r="P489" s="44"/>
      <c r="Q489" t="str">
        <f>IF(C489="","",'OPĆI DIO'!$C$1)</f>
        <v/>
      </c>
      <c r="R489" t="str">
        <f t="shared" si="72"/>
        <v/>
      </c>
      <c r="S489" t="str">
        <f t="shared" si="73"/>
        <v/>
      </c>
      <c r="T489" t="str">
        <f t="shared" si="74"/>
        <v/>
      </c>
      <c r="U489" t="str">
        <f t="shared" si="75"/>
        <v/>
      </c>
      <c r="AE489" t="s">
        <v>2117</v>
      </c>
      <c r="AF489" t="s">
        <v>2118</v>
      </c>
      <c r="AG489" t="str">
        <f t="shared" si="76"/>
        <v>A679078</v>
      </c>
      <c r="AH489" t="s">
        <v>3929</v>
      </c>
    </row>
    <row r="490" spans="1:34">
      <c r="A490" s="45"/>
      <c r="B490" s="40" t="str">
        <f t="shared" si="68"/>
        <v/>
      </c>
      <c r="C490" s="45"/>
      <c r="D490" s="40" t="str">
        <f t="shared" si="69"/>
        <v/>
      </c>
      <c r="E490" s="77"/>
      <c r="F490" s="40" t="str">
        <f t="shared" si="70"/>
        <v/>
      </c>
      <c r="G490" s="40" t="str">
        <f t="shared" si="71"/>
        <v/>
      </c>
      <c r="H490" s="76"/>
      <c r="I490" s="76"/>
      <c r="J490" s="76"/>
      <c r="K490" s="86"/>
      <c r="L490" s="85"/>
      <c r="M490" s="85"/>
      <c r="N490" s="86"/>
      <c r="O490" s="86"/>
      <c r="P490" s="44"/>
      <c r="Q490" t="str">
        <f>IF(C490="","",'OPĆI DIO'!$C$1)</f>
        <v/>
      </c>
      <c r="R490" t="str">
        <f t="shared" si="72"/>
        <v/>
      </c>
      <c r="S490" t="str">
        <f t="shared" si="73"/>
        <v/>
      </c>
      <c r="T490" t="str">
        <f t="shared" si="74"/>
        <v/>
      </c>
      <c r="U490" t="str">
        <f t="shared" si="75"/>
        <v/>
      </c>
      <c r="AE490" t="s">
        <v>2119</v>
      </c>
      <c r="AF490" t="s">
        <v>2120</v>
      </c>
      <c r="AG490" t="str">
        <f t="shared" si="76"/>
        <v>A679078</v>
      </c>
      <c r="AH490" t="s">
        <v>3929</v>
      </c>
    </row>
    <row r="491" spans="1:34">
      <c r="A491" s="45"/>
      <c r="B491" s="40" t="str">
        <f t="shared" si="68"/>
        <v/>
      </c>
      <c r="C491" s="45"/>
      <c r="D491" s="40" t="str">
        <f t="shared" si="69"/>
        <v/>
      </c>
      <c r="E491" s="77"/>
      <c r="F491" s="40" t="str">
        <f t="shared" si="70"/>
        <v/>
      </c>
      <c r="G491" s="40" t="str">
        <f t="shared" si="71"/>
        <v/>
      </c>
      <c r="H491" s="76"/>
      <c r="I491" s="76"/>
      <c r="J491" s="76"/>
      <c r="K491" s="86"/>
      <c r="L491" s="85"/>
      <c r="M491" s="85"/>
      <c r="N491" s="86"/>
      <c r="O491" s="86"/>
      <c r="P491" s="44"/>
      <c r="Q491" t="str">
        <f>IF(C491="","",'OPĆI DIO'!$C$1)</f>
        <v/>
      </c>
      <c r="R491" t="str">
        <f t="shared" si="72"/>
        <v/>
      </c>
      <c r="S491" t="str">
        <f t="shared" si="73"/>
        <v/>
      </c>
      <c r="T491" t="str">
        <f t="shared" si="74"/>
        <v/>
      </c>
      <c r="U491" t="str">
        <f t="shared" si="75"/>
        <v/>
      </c>
      <c r="AE491" t="s">
        <v>2121</v>
      </c>
      <c r="AF491" t="s">
        <v>2122</v>
      </c>
      <c r="AG491" t="str">
        <f t="shared" si="76"/>
        <v>A679078</v>
      </c>
      <c r="AH491" t="s">
        <v>3929</v>
      </c>
    </row>
    <row r="492" spans="1:34">
      <c r="A492" s="45"/>
      <c r="B492" s="40" t="str">
        <f t="shared" si="68"/>
        <v/>
      </c>
      <c r="C492" s="45"/>
      <c r="D492" s="40" t="str">
        <f t="shared" si="69"/>
        <v/>
      </c>
      <c r="E492" s="77"/>
      <c r="F492" s="40" t="str">
        <f t="shared" si="70"/>
        <v/>
      </c>
      <c r="G492" s="40" t="str">
        <f t="shared" si="71"/>
        <v/>
      </c>
      <c r="H492" s="76"/>
      <c r="I492" s="76"/>
      <c r="J492" s="76"/>
      <c r="K492" s="86"/>
      <c r="L492" s="85"/>
      <c r="M492" s="85"/>
      <c r="N492" s="86"/>
      <c r="O492" s="86"/>
      <c r="P492" s="44"/>
      <c r="Q492" t="str">
        <f>IF(C492="","",'OPĆI DIO'!$C$1)</f>
        <v/>
      </c>
      <c r="R492" t="str">
        <f t="shared" si="72"/>
        <v/>
      </c>
      <c r="S492" t="str">
        <f t="shared" si="73"/>
        <v/>
      </c>
      <c r="T492" t="str">
        <f t="shared" si="74"/>
        <v/>
      </c>
      <c r="U492" t="str">
        <f t="shared" si="75"/>
        <v/>
      </c>
      <c r="AE492" t="s">
        <v>2123</v>
      </c>
      <c r="AF492" t="s">
        <v>2124</v>
      </c>
      <c r="AG492" t="str">
        <f t="shared" si="76"/>
        <v>A679078</v>
      </c>
      <c r="AH492" t="s">
        <v>3929</v>
      </c>
    </row>
    <row r="493" spans="1:34">
      <c r="A493" s="45"/>
      <c r="B493" s="40" t="str">
        <f t="shared" si="68"/>
        <v/>
      </c>
      <c r="C493" s="45"/>
      <c r="D493" s="40" t="str">
        <f t="shared" si="69"/>
        <v/>
      </c>
      <c r="E493" s="77"/>
      <c r="F493" s="40" t="str">
        <f t="shared" si="70"/>
        <v/>
      </c>
      <c r="G493" s="40" t="str">
        <f t="shared" si="71"/>
        <v/>
      </c>
      <c r="H493" s="76"/>
      <c r="I493" s="76"/>
      <c r="J493" s="76"/>
      <c r="K493" s="86"/>
      <c r="L493" s="85"/>
      <c r="M493" s="85"/>
      <c r="N493" s="86"/>
      <c r="O493" s="86"/>
      <c r="P493" s="44"/>
      <c r="Q493" t="str">
        <f>IF(C493="","",'OPĆI DIO'!$C$1)</f>
        <v/>
      </c>
      <c r="R493" t="str">
        <f t="shared" si="72"/>
        <v/>
      </c>
      <c r="S493" t="str">
        <f t="shared" si="73"/>
        <v/>
      </c>
      <c r="T493" t="str">
        <f t="shared" si="74"/>
        <v/>
      </c>
      <c r="U493" t="str">
        <f t="shared" si="75"/>
        <v/>
      </c>
      <c r="AE493" t="s">
        <v>2125</v>
      </c>
      <c r="AF493" t="s">
        <v>2126</v>
      </c>
      <c r="AG493" t="str">
        <f t="shared" si="76"/>
        <v>A679078</v>
      </c>
      <c r="AH493" t="s">
        <v>3929</v>
      </c>
    </row>
    <row r="494" spans="1:34">
      <c r="A494" s="45"/>
      <c r="B494" s="40" t="str">
        <f t="shared" si="68"/>
        <v/>
      </c>
      <c r="C494" s="45"/>
      <c r="D494" s="40" t="str">
        <f t="shared" si="69"/>
        <v/>
      </c>
      <c r="E494" s="77"/>
      <c r="F494" s="40" t="str">
        <f t="shared" si="70"/>
        <v/>
      </c>
      <c r="G494" s="40" t="str">
        <f t="shared" si="71"/>
        <v/>
      </c>
      <c r="H494" s="76"/>
      <c r="I494" s="76"/>
      <c r="J494" s="76"/>
      <c r="K494" s="86"/>
      <c r="L494" s="85"/>
      <c r="M494" s="85"/>
      <c r="N494" s="86"/>
      <c r="O494" s="86"/>
      <c r="P494" s="44"/>
      <c r="Q494" t="str">
        <f>IF(C494="","",'OPĆI DIO'!$C$1)</f>
        <v/>
      </c>
      <c r="R494" t="str">
        <f t="shared" si="72"/>
        <v/>
      </c>
      <c r="S494" t="str">
        <f t="shared" si="73"/>
        <v/>
      </c>
      <c r="T494" t="str">
        <f t="shared" si="74"/>
        <v/>
      </c>
      <c r="U494" t="str">
        <f t="shared" si="75"/>
        <v/>
      </c>
      <c r="AE494" t="s">
        <v>2127</v>
      </c>
      <c r="AF494" t="s">
        <v>2062</v>
      </c>
      <c r="AG494" t="str">
        <f t="shared" si="76"/>
        <v>A679078</v>
      </c>
      <c r="AH494" t="s">
        <v>3929</v>
      </c>
    </row>
    <row r="495" spans="1:34">
      <c r="A495" s="45"/>
      <c r="B495" s="40" t="str">
        <f t="shared" si="68"/>
        <v/>
      </c>
      <c r="C495" s="45"/>
      <c r="D495" s="40" t="str">
        <f t="shared" si="69"/>
        <v/>
      </c>
      <c r="E495" s="77"/>
      <c r="F495" s="40" t="str">
        <f t="shared" si="70"/>
        <v/>
      </c>
      <c r="G495" s="40" t="str">
        <f t="shared" si="71"/>
        <v/>
      </c>
      <c r="H495" s="76"/>
      <c r="I495" s="76"/>
      <c r="J495" s="76"/>
      <c r="K495" s="86"/>
      <c r="L495" s="85"/>
      <c r="M495" s="85"/>
      <c r="N495" s="86"/>
      <c r="O495" s="86"/>
      <c r="P495" s="44"/>
      <c r="Q495" t="str">
        <f>IF(C495="","",'OPĆI DIO'!$C$1)</f>
        <v/>
      </c>
      <c r="R495" t="str">
        <f t="shared" si="72"/>
        <v/>
      </c>
      <c r="S495" t="str">
        <f t="shared" si="73"/>
        <v/>
      </c>
      <c r="T495" t="str">
        <f t="shared" si="74"/>
        <v/>
      </c>
      <c r="U495" t="str">
        <f t="shared" si="75"/>
        <v/>
      </c>
      <c r="AE495" t="s">
        <v>2128</v>
      </c>
      <c r="AF495" t="s">
        <v>2129</v>
      </c>
      <c r="AG495" t="str">
        <f t="shared" si="76"/>
        <v>A679078</v>
      </c>
      <c r="AH495" t="s">
        <v>3929</v>
      </c>
    </row>
    <row r="496" spans="1:34">
      <c r="A496" s="45"/>
      <c r="B496" s="40" t="str">
        <f t="shared" si="68"/>
        <v/>
      </c>
      <c r="C496" s="45"/>
      <c r="D496" s="40" t="str">
        <f t="shared" si="69"/>
        <v/>
      </c>
      <c r="E496" s="77"/>
      <c r="F496" s="40" t="str">
        <f t="shared" si="70"/>
        <v/>
      </c>
      <c r="G496" s="40" t="str">
        <f t="shared" si="71"/>
        <v/>
      </c>
      <c r="H496" s="76"/>
      <c r="I496" s="76"/>
      <c r="J496" s="76"/>
      <c r="K496" s="86"/>
      <c r="L496" s="85"/>
      <c r="M496" s="85"/>
      <c r="N496" s="86"/>
      <c r="O496" s="86"/>
      <c r="P496" s="44"/>
      <c r="Q496" t="str">
        <f>IF(C496="","",'OPĆI DIO'!$C$1)</f>
        <v/>
      </c>
      <c r="R496" t="str">
        <f t="shared" si="72"/>
        <v/>
      </c>
      <c r="S496" t="str">
        <f t="shared" si="73"/>
        <v/>
      </c>
      <c r="T496" t="str">
        <f t="shared" si="74"/>
        <v/>
      </c>
      <c r="U496" t="str">
        <f t="shared" si="75"/>
        <v/>
      </c>
      <c r="AE496" t="s">
        <v>2130</v>
      </c>
      <c r="AF496" t="s">
        <v>2131</v>
      </c>
      <c r="AG496" t="str">
        <f t="shared" si="76"/>
        <v>A679078</v>
      </c>
      <c r="AH496" t="s">
        <v>3929</v>
      </c>
    </row>
    <row r="497" spans="1:34">
      <c r="A497" s="45"/>
      <c r="B497" s="40" t="str">
        <f t="shared" si="68"/>
        <v/>
      </c>
      <c r="C497" s="45"/>
      <c r="D497" s="40" t="str">
        <f t="shared" si="69"/>
        <v/>
      </c>
      <c r="E497" s="77"/>
      <c r="F497" s="40" t="str">
        <f t="shared" si="70"/>
        <v/>
      </c>
      <c r="G497" s="40" t="str">
        <f t="shared" si="71"/>
        <v/>
      </c>
      <c r="H497" s="76"/>
      <c r="I497" s="76"/>
      <c r="J497" s="76"/>
      <c r="K497" s="86"/>
      <c r="L497" s="85"/>
      <c r="M497" s="85"/>
      <c r="N497" s="86"/>
      <c r="O497" s="86"/>
      <c r="P497" s="44"/>
      <c r="Q497" t="str">
        <f>IF(C497="","",'OPĆI DIO'!$C$1)</f>
        <v/>
      </c>
      <c r="R497" t="str">
        <f t="shared" si="72"/>
        <v/>
      </c>
      <c r="S497" t="str">
        <f t="shared" si="73"/>
        <v/>
      </c>
      <c r="T497" t="str">
        <f t="shared" si="74"/>
        <v/>
      </c>
      <c r="U497" t="str">
        <f t="shared" si="75"/>
        <v/>
      </c>
      <c r="AE497" t="s">
        <v>2132</v>
      </c>
      <c r="AF497" t="s">
        <v>2133</v>
      </c>
      <c r="AG497" t="str">
        <f t="shared" si="76"/>
        <v>A679078</v>
      </c>
      <c r="AH497" t="s">
        <v>3929</v>
      </c>
    </row>
    <row r="498" spans="1:34">
      <c r="A498" s="45"/>
      <c r="B498" s="40" t="str">
        <f t="shared" si="68"/>
        <v/>
      </c>
      <c r="C498" s="45"/>
      <c r="D498" s="40" t="str">
        <f t="shared" si="69"/>
        <v/>
      </c>
      <c r="E498" s="77"/>
      <c r="F498" s="40" t="str">
        <f t="shared" si="70"/>
        <v/>
      </c>
      <c r="G498" s="40" t="str">
        <f t="shared" si="71"/>
        <v/>
      </c>
      <c r="H498" s="76"/>
      <c r="I498" s="76"/>
      <c r="J498" s="76"/>
      <c r="K498" s="86"/>
      <c r="L498" s="85"/>
      <c r="M498" s="85"/>
      <c r="N498" s="86"/>
      <c r="O498" s="86"/>
      <c r="P498" s="44"/>
      <c r="Q498" t="str">
        <f>IF(C498="","",'OPĆI DIO'!$C$1)</f>
        <v/>
      </c>
      <c r="R498" t="str">
        <f t="shared" si="72"/>
        <v/>
      </c>
      <c r="S498" t="str">
        <f t="shared" si="73"/>
        <v/>
      </c>
      <c r="T498" t="str">
        <f t="shared" si="74"/>
        <v/>
      </c>
      <c r="U498" t="str">
        <f t="shared" si="75"/>
        <v/>
      </c>
      <c r="AE498" t="s">
        <v>2134</v>
      </c>
      <c r="AF498" t="s">
        <v>1830</v>
      </c>
      <c r="AG498" t="str">
        <f t="shared" si="76"/>
        <v>A679078</v>
      </c>
      <c r="AH498" t="s">
        <v>3929</v>
      </c>
    </row>
    <row r="499" spans="1:34">
      <c r="A499" s="45"/>
      <c r="B499" s="40" t="str">
        <f t="shared" si="68"/>
        <v/>
      </c>
      <c r="C499" s="45"/>
      <c r="D499" s="40" t="str">
        <f t="shared" si="69"/>
        <v/>
      </c>
      <c r="E499" s="77"/>
      <c r="F499" s="40" t="str">
        <f t="shared" si="70"/>
        <v/>
      </c>
      <c r="G499" s="40" t="str">
        <f t="shared" si="71"/>
        <v/>
      </c>
      <c r="H499" s="76"/>
      <c r="I499" s="76"/>
      <c r="J499" s="76"/>
      <c r="K499" s="86"/>
      <c r="L499" s="85"/>
      <c r="M499" s="85"/>
      <c r="N499" s="86"/>
      <c r="O499" s="86"/>
      <c r="P499" s="44"/>
      <c r="Q499" t="str">
        <f>IF(C499="","",'OPĆI DIO'!$C$1)</f>
        <v/>
      </c>
      <c r="R499" t="str">
        <f t="shared" si="72"/>
        <v/>
      </c>
      <c r="S499" t="str">
        <f t="shared" si="73"/>
        <v/>
      </c>
      <c r="T499" t="str">
        <f t="shared" si="74"/>
        <v/>
      </c>
      <c r="U499" t="str">
        <f t="shared" si="75"/>
        <v/>
      </c>
      <c r="AE499" t="s">
        <v>2135</v>
      </c>
      <c r="AF499" t="s">
        <v>2136</v>
      </c>
      <c r="AG499" t="str">
        <f t="shared" si="76"/>
        <v>A679078</v>
      </c>
      <c r="AH499" t="s">
        <v>3929</v>
      </c>
    </row>
    <row r="500" spans="1:34">
      <c r="A500" s="45"/>
      <c r="B500" s="40" t="str">
        <f t="shared" si="68"/>
        <v/>
      </c>
      <c r="C500" s="45"/>
      <c r="D500" s="40" t="str">
        <f t="shared" si="69"/>
        <v/>
      </c>
      <c r="E500" s="77"/>
      <c r="F500" s="40" t="str">
        <f t="shared" si="70"/>
        <v/>
      </c>
      <c r="G500" s="40" t="str">
        <f t="shared" si="71"/>
        <v/>
      </c>
      <c r="H500" s="76"/>
      <c r="I500" s="76"/>
      <c r="J500" s="76"/>
      <c r="K500" s="86"/>
      <c r="L500" s="85"/>
      <c r="M500" s="85"/>
      <c r="N500" s="86"/>
      <c r="O500" s="86"/>
      <c r="P500" s="44"/>
      <c r="Q500" t="str">
        <f>IF(C500="","",'OPĆI DIO'!$C$1)</f>
        <v/>
      </c>
      <c r="R500" t="str">
        <f t="shared" si="72"/>
        <v/>
      </c>
      <c r="S500" t="str">
        <f t="shared" si="73"/>
        <v/>
      </c>
      <c r="T500" t="str">
        <f t="shared" si="74"/>
        <v/>
      </c>
      <c r="U500" t="str">
        <f t="shared" si="75"/>
        <v/>
      </c>
      <c r="AE500" t="s">
        <v>2137</v>
      </c>
      <c r="AF500" t="s">
        <v>2138</v>
      </c>
      <c r="AG500" t="str">
        <f t="shared" si="76"/>
        <v>A679078</v>
      </c>
      <c r="AH500" t="s">
        <v>3929</v>
      </c>
    </row>
    <row r="501" spans="1:34">
      <c r="A501" s="45"/>
      <c r="B501" s="40" t="str">
        <f t="shared" si="68"/>
        <v/>
      </c>
      <c r="C501" s="45"/>
      <c r="D501" s="40" t="str">
        <f t="shared" si="69"/>
        <v/>
      </c>
      <c r="E501" s="77"/>
      <c r="F501" s="40" t="str">
        <f t="shared" si="70"/>
        <v/>
      </c>
      <c r="G501" s="40" t="str">
        <f t="shared" si="71"/>
        <v/>
      </c>
      <c r="H501" s="76"/>
      <c r="I501" s="76"/>
      <c r="J501" s="76"/>
      <c r="K501" s="86"/>
      <c r="L501" s="85"/>
      <c r="M501" s="85"/>
      <c r="N501" s="86"/>
      <c r="O501" s="86"/>
      <c r="P501" s="44"/>
      <c r="Q501" t="str">
        <f>IF(C501="","",'OPĆI DIO'!$C$1)</f>
        <v/>
      </c>
      <c r="R501" t="str">
        <f t="shared" si="72"/>
        <v/>
      </c>
      <c r="S501" t="str">
        <f t="shared" si="73"/>
        <v/>
      </c>
      <c r="T501" t="str">
        <f t="shared" si="74"/>
        <v/>
      </c>
      <c r="U501" t="str">
        <f t="shared" si="75"/>
        <v/>
      </c>
      <c r="AE501" t="s">
        <v>2139</v>
      </c>
      <c r="AF501" t="s">
        <v>2140</v>
      </c>
      <c r="AG501" t="str">
        <f t="shared" si="76"/>
        <v>A679078</v>
      </c>
      <c r="AH501" t="s">
        <v>3929</v>
      </c>
    </row>
    <row r="502" spans="1:34" ht="15.75" customHeight="1">
      <c r="AE502" t="s">
        <v>2141</v>
      </c>
      <c r="AF502" t="s">
        <v>2142</v>
      </c>
      <c r="AG502" t="str">
        <f t="shared" si="76"/>
        <v>A679078</v>
      </c>
      <c r="AH502" t="s">
        <v>3929</v>
      </c>
    </row>
    <row r="503" spans="1:34">
      <c r="AE503" t="s">
        <v>2143</v>
      </c>
      <c r="AF503" t="s">
        <v>2144</v>
      </c>
      <c r="AG503" t="str">
        <f t="shared" si="76"/>
        <v>A679078</v>
      </c>
      <c r="AH503" t="s">
        <v>3929</v>
      </c>
    </row>
    <row r="504" spans="1:34">
      <c r="AE504" t="s">
        <v>2145</v>
      </c>
      <c r="AF504" t="s">
        <v>2146</v>
      </c>
      <c r="AG504" t="str">
        <f t="shared" si="76"/>
        <v>A679078</v>
      </c>
      <c r="AH504" t="s">
        <v>3929</v>
      </c>
    </row>
    <row r="505" spans="1:34">
      <c r="AE505" t="s">
        <v>2147</v>
      </c>
      <c r="AF505" t="s">
        <v>2148</v>
      </c>
      <c r="AG505" t="str">
        <f t="shared" si="76"/>
        <v>A679078</v>
      </c>
      <c r="AH505" t="s">
        <v>3929</v>
      </c>
    </row>
    <row r="506" spans="1:34">
      <c r="AE506" t="s">
        <v>2149</v>
      </c>
      <c r="AF506" t="s">
        <v>2150</v>
      </c>
      <c r="AG506" t="str">
        <f t="shared" si="76"/>
        <v>A679078</v>
      </c>
      <c r="AH506" t="s">
        <v>3929</v>
      </c>
    </row>
    <row r="507" spans="1:34">
      <c r="AE507" t="s">
        <v>2151</v>
      </c>
      <c r="AF507" t="s">
        <v>2152</v>
      </c>
      <c r="AG507" t="str">
        <f t="shared" si="76"/>
        <v>A679078</v>
      </c>
      <c r="AH507" t="s">
        <v>3929</v>
      </c>
    </row>
    <row r="508" spans="1:34">
      <c r="AE508" t="s">
        <v>2153</v>
      </c>
      <c r="AF508" t="s">
        <v>2154</v>
      </c>
      <c r="AG508" t="str">
        <f t="shared" si="76"/>
        <v>A679078</v>
      </c>
      <c r="AH508" t="s">
        <v>3929</v>
      </c>
    </row>
    <row r="509" spans="1:34">
      <c r="AE509" t="s">
        <v>2155</v>
      </c>
      <c r="AF509" t="s">
        <v>2156</v>
      </c>
      <c r="AG509" t="str">
        <f t="shared" si="76"/>
        <v>A679078</v>
      </c>
      <c r="AH509" t="s">
        <v>3929</v>
      </c>
    </row>
    <row r="510" spans="1:34">
      <c r="AE510" t="s">
        <v>2157</v>
      </c>
      <c r="AF510" t="s">
        <v>2158</v>
      </c>
      <c r="AG510" t="str">
        <f t="shared" si="76"/>
        <v>A679078</v>
      </c>
      <c r="AH510" t="s">
        <v>3929</v>
      </c>
    </row>
    <row r="511" spans="1:34">
      <c r="AE511" t="s">
        <v>2159</v>
      </c>
      <c r="AF511" t="s">
        <v>2160</v>
      </c>
      <c r="AG511" t="str">
        <f t="shared" si="76"/>
        <v>A679078</v>
      </c>
      <c r="AH511" t="s">
        <v>3929</v>
      </c>
    </row>
    <row r="512" spans="1:34">
      <c r="AE512" t="s">
        <v>2162</v>
      </c>
      <c r="AF512" t="s">
        <v>2163</v>
      </c>
      <c r="AG512" t="str">
        <f t="shared" si="76"/>
        <v>A679078</v>
      </c>
      <c r="AH512" t="s">
        <v>3929</v>
      </c>
    </row>
    <row r="513" spans="31:34">
      <c r="AE513" t="s">
        <v>2164</v>
      </c>
      <c r="AF513" t="s">
        <v>2165</v>
      </c>
      <c r="AG513" t="str">
        <f t="shared" si="76"/>
        <v>A679078</v>
      </c>
      <c r="AH513" t="s">
        <v>3929</v>
      </c>
    </row>
    <row r="514" spans="31:34">
      <c r="AE514" t="s">
        <v>2166</v>
      </c>
      <c r="AF514" t="s">
        <v>2167</v>
      </c>
      <c r="AG514" t="str">
        <f t="shared" si="76"/>
        <v>A679078</v>
      </c>
      <c r="AH514" t="s">
        <v>3929</v>
      </c>
    </row>
    <row r="515" spans="31:34">
      <c r="AE515" t="s">
        <v>2168</v>
      </c>
      <c r="AF515" t="s">
        <v>2169</v>
      </c>
      <c r="AG515" t="str">
        <f t="shared" si="76"/>
        <v>A679078</v>
      </c>
      <c r="AH515" t="s">
        <v>3929</v>
      </c>
    </row>
    <row r="516" spans="31:34">
      <c r="AE516" t="s">
        <v>2170</v>
      </c>
      <c r="AF516" t="s">
        <v>2171</v>
      </c>
      <c r="AG516" t="str">
        <f t="shared" si="76"/>
        <v>A679078</v>
      </c>
      <c r="AH516" t="s">
        <v>3929</v>
      </c>
    </row>
    <row r="517" spans="31:34">
      <c r="AE517" t="s">
        <v>2172</v>
      </c>
      <c r="AF517" t="s">
        <v>2173</v>
      </c>
      <c r="AG517" t="str">
        <f t="shared" si="76"/>
        <v>A679078</v>
      </c>
      <c r="AH517" t="s">
        <v>3929</v>
      </c>
    </row>
    <row r="518" spans="31:34">
      <c r="AE518" t="s">
        <v>2174</v>
      </c>
      <c r="AF518" t="s">
        <v>2175</v>
      </c>
      <c r="AG518" t="str">
        <f t="shared" si="76"/>
        <v>A679078</v>
      </c>
      <c r="AH518" t="s">
        <v>3929</v>
      </c>
    </row>
    <row r="519" spans="31:34">
      <c r="AE519" t="s">
        <v>2176</v>
      </c>
      <c r="AF519" t="s">
        <v>2177</v>
      </c>
      <c r="AG519" t="str">
        <f t="shared" si="76"/>
        <v>A679078</v>
      </c>
      <c r="AH519" t="s">
        <v>3929</v>
      </c>
    </row>
    <row r="520" spans="31:34">
      <c r="AE520" t="s">
        <v>2178</v>
      </c>
      <c r="AF520" t="s">
        <v>2179</v>
      </c>
      <c r="AG520" t="str">
        <f t="shared" ref="AG520:AG583" si="77">LEFT(AE520,7)</f>
        <v>A679078</v>
      </c>
      <c r="AH520" t="s">
        <v>3929</v>
      </c>
    </row>
    <row r="521" spans="31:34">
      <c r="AE521" t="s">
        <v>2180</v>
      </c>
      <c r="AF521" t="s">
        <v>2181</v>
      </c>
      <c r="AG521" t="str">
        <f t="shared" si="77"/>
        <v>A679078</v>
      </c>
      <c r="AH521" t="s">
        <v>3929</v>
      </c>
    </row>
    <row r="522" spans="31:34">
      <c r="AE522" t="s">
        <v>2182</v>
      </c>
      <c r="AF522" t="s">
        <v>2183</v>
      </c>
      <c r="AG522" t="str">
        <f t="shared" si="77"/>
        <v>A679078</v>
      </c>
      <c r="AH522" t="s">
        <v>3929</v>
      </c>
    </row>
    <row r="523" spans="31:34">
      <c r="AE523" t="s">
        <v>2184</v>
      </c>
      <c r="AF523" t="s">
        <v>2185</v>
      </c>
      <c r="AG523" t="str">
        <f t="shared" si="77"/>
        <v>A679078</v>
      </c>
      <c r="AH523" t="s">
        <v>3929</v>
      </c>
    </row>
    <row r="524" spans="31:34">
      <c r="AE524" t="s">
        <v>2186</v>
      </c>
      <c r="AF524" t="s">
        <v>2187</v>
      </c>
      <c r="AG524" t="str">
        <f t="shared" si="77"/>
        <v>A679078</v>
      </c>
      <c r="AH524" t="s">
        <v>3929</v>
      </c>
    </row>
    <row r="525" spans="31:34">
      <c r="AE525" t="s">
        <v>2188</v>
      </c>
      <c r="AF525" t="s">
        <v>2189</v>
      </c>
      <c r="AG525" t="str">
        <f t="shared" si="77"/>
        <v>A679078</v>
      </c>
      <c r="AH525" t="s">
        <v>3929</v>
      </c>
    </row>
    <row r="526" spans="31:34">
      <c r="AE526" t="s">
        <v>2190</v>
      </c>
      <c r="AF526" t="s">
        <v>2191</v>
      </c>
      <c r="AG526" t="str">
        <f t="shared" si="77"/>
        <v>A679078</v>
      </c>
      <c r="AH526" t="s">
        <v>3929</v>
      </c>
    </row>
    <row r="527" spans="31:34">
      <c r="AE527" t="s">
        <v>2192</v>
      </c>
      <c r="AF527" t="s">
        <v>2193</v>
      </c>
      <c r="AG527" t="str">
        <f t="shared" si="77"/>
        <v>A679078</v>
      </c>
      <c r="AH527" t="s">
        <v>3929</v>
      </c>
    </row>
    <row r="528" spans="31:34">
      <c r="AE528" t="s">
        <v>2194</v>
      </c>
      <c r="AF528" t="s">
        <v>2195</v>
      </c>
      <c r="AG528" t="str">
        <f t="shared" si="77"/>
        <v>A679078</v>
      </c>
      <c r="AH528" t="s">
        <v>3929</v>
      </c>
    </row>
    <row r="529" spans="31:34">
      <c r="AE529" t="s">
        <v>2196</v>
      </c>
      <c r="AF529" t="s">
        <v>2197</v>
      </c>
      <c r="AG529" t="str">
        <f t="shared" si="77"/>
        <v>A679078</v>
      </c>
      <c r="AH529" t="s">
        <v>3929</v>
      </c>
    </row>
    <row r="530" spans="31:34">
      <c r="AE530" t="s">
        <v>2198</v>
      </c>
      <c r="AF530" t="s">
        <v>2199</v>
      </c>
      <c r="AG530" t="str">
        <f t="shared" si="77"/>
        <v>A679078</v>
      </c>
      <c r="AH530" t="s">
        <v>3929</v>
      </c>
    </row>
    <row r="531" spans="31:34">
      <c r="AE531" t="s">
        <v>2200</v>
      </c>
      <c r="AF531" t="s">
        <v>1043</v>
      </c>
      <c r="AG531" t="str">
        <f t="shared" si="77"/>
        <v>A679078</v>
      </c>
      <c r="AH531" t="s">
        <v>3929</v>
      </c>
    </row>
    <row r="532" spans="31:34">
      <c r="AE532" t="s">
        <v>2201</v>
      </c>
      <c r="AF532" t="s">
        <v>2202</v>
      </c>
      <c r="AG532" t="str">
        <f t="shared" si="77"/>
        <v>A679078</v>
      </c>
      <c r="AH532" t="s">
        <v>3929</v>
      </c>
    </row>
    <row r="533" spans="31:34">
      <c r="AE533" t="s">
        <v>2203</v>
      </c>
      <c r="AF533" t="s">
        <v>1040</v>
      </c>
      <c r="AG533" t="str">
        <f t="shared" si="77"/>
        <v>A679078</v>
      </c>
      <c r="AH533" t="s">
        <v>3929</v>
      </c>
    </row>
    <row r="534" spans="31:34">
      <c r="AE534" t="s">
        <v>2204</v>
      </c>
      <c r="AF534" t="s">
        <v>2205</v>
      </c>
      <c r="AG534" t="str">
        <f t="shared" si="77"/>
        <v>A679078</v>
      </c>
      <c r="AH534" t="s">
        <v>3929</v>
      </c>
    </row>
    <row r="535" spans="31:34">
      <c r="AE535" t="s">
        <v>2206</v>
      </c>
      <c r="AF535" t="s">
        <v>2207</v>
      </c>
      <c r="AG535" t="str">
        <f t="shared" si="77"/>
        <v>A679078</v>
      </c>
      <c r="AH535" t="s">
        <v>3929</v>
      </c>
    </row>
    <row r="536" spans="31:34">
      <c r="AE536" t="s">
        <v>4382</v>
      </c>
      <c r="AF536" t="s">
        <v>4383</v>
      </c>
      <c r="AG536" t="str">
        <f t="shared" si="77"/>
        <v>A679078</v>
      </c>
      <c r="AH536" t="s">
        <v>3929</v>
      </c>
    </row>
    <row r="537" spans="31:34">
      <c r="AE537" t="s">
        <v>4384</v>
      </c>
      <c r="AF537" t="s">
        <v>4385</v>
      </c>
      <c r="AG537" t="str">
        <f t="shared" si="77"/>
        <v>A679078</v>
      </c>
      <c r="AH537" t="s">
        <v>3929</v>
      </c>
    </row>
    <row r="538" spans="31:34">
      <c r="AE538" t="s">
        <v>4386</v>
      </c>
      <c r="AF538" t="s">
        <v>4387</v>
      </c>
      <c r="AG538" t="str">
        <f t="shared" si="77"/>
        <v>A679078</v>
      </c>
      <c r="AH538" t="s">
        <v>3929</v>
      </c>
    </row>
    <row r="539" spans="31:34">
      <c r="AE539" t="s">
        <v>4388</v>
      </c>
      <c r="AF539" t="s">
        <v>4389</v>
      </c>
      <c r="AG539" t="str">
        <f t="shared" si="77"/>
        <v>A679078</v>
      </c>
      <c r="AH539" t="s">
        <v>3929</v>
      </c>
    </row>
    <row r="540" spans="31:34">
      <c r="AE540" t="s">
        <v>4390</v>
      </c>
      <c r="AF540" t="s">
        <v>4391</v>
      </c>
      <c r="AG540" t="str">
        <f t="shared" si="77"/>
        <v>A679078</v>
      </c>
      <c r="AH540" t="s">
        <v>3929</v>
      </c>
    </row>
    <row r="541" spans="31:34">
      <c r="AE541" t="s">
        <v>4392</v>
      </c>
      <c r="AF541" t="s">
        <v>4393</v>
      </c>
      <c r="AG541" t="str">
        <f t="shared" si="77"/>
        <v>A679078</v>
      </c>
      <c r="AH541" t="s">
        <v>3929</v>
      </c>
    </row>
    <row r="542" spans="31:34">
      <c r="AE542" t="s">
        <v>4394</v>
      </c>
      <c r="AF542" t="s">
        <v>4395</v>
      </c>
      <c r="AG542" t="str">
        <f t="shared" si="77"/>
        <v>A679078</v>
      </c>
      <c r="AH542" t="s">
        <v>3929</v>
      </c>
    </row>
    <row r="543" spans="31:34">
      <c r="AE543" t="s">
        <v>4396</v>
      </c>
      <c r="AF543" t="s">
        <v>4397</v>
      </c>
      <c r="AG543" t="str">
        <f t="shared" si="77"/>
        <v>A679078</v>
      </c>
      <c r="AH543" t="s">
        <v>3929</v>
      </c>
    </row>
    <row r="544" spans="31:34">
      <c r="AE544" t="s">
        <v>4398</v>
      </c>
      <c r="AF544" t="s">
        <v>4399</v>
      </c>
      <c r="AG544" t="str">
        <f t="shared" si="77"/>
        <v>A679078</v>
      </c>
      <c r="AH544" t="s">
        <v>3929</v>
      </c>
    </row>
    <row r="545" spans="31:34">
      <c r="AE545" t="s">
        <v>4400</v>
      </c>
      <c r="AF545" t="s">
        <v>4401</v>
      </c>
      <c r="AG545" t="str">
        <f t="shared" si="77"/>
        <v>A679078</v>
      </c>
      <c r="AH545" t="s">
        <v>3929</v>
      </c>
    </row>
    <row r="546" spans="31:34">
      <c r="AE546" t="s">
        <v>4402</v>
      </c>
      <c r="AF546" t="s">
        <v>4403</v>
      </c>
      <c r="AG546" t="str">
        <f t="shared" si="77"/>
        <v>A679078</v>
      </c>
      <c r="AH546" t="s">
        <v>3929</v>
      </c>
    </row>
    <row r="547" spans="31:34">
      <c r="AE547" t="s">
        <v>4404</v>
      </c>
      <c r="AF547" t="s">
        <v>4405</v>
      </c>
      <c r="AG547" t="str">
        <f t="shared" si="77"/>
        <v>A679078</v>
      </c>
      <c r="AH547" t="s">
        <v>3929</v>
      </c>
    </row>
    <row r="548" spans="31:34">
      <c r="AE548" t="s">
        <v>4406</v>
      </c>
      <c r="AF548" t="s">
        <v>4407</v>
      </c>
      <c r="AG548" t="str">
        <f t="shared" si="77"/>
        <v>A679078</v>
      </c>
      <c r="AH548" t="s">
        <v>3929</v>
      </c>
    </row>
    <row r="549" spans="31:34">
      <c r="AE549" t="s">
        <v>4408</v>
      </c>
      <c r="AF549" t="s">
        <v>4409</v>
      </c>
      <c r="AG549" t="str">
        <f t="shared" si="77"/>
        <v>A679078</v>
      </c>
      <c r="AH549" t="s">
        <v>3929</v>
      </c>
    </row>
    <row r="550" spans="31:34">
      <c r="AE550" t="s">
        <v>4410</v>
      </c>
      <c r="AF550" t="s">
        <v>4411</v>
      </c>
      <c r="AG550" t="str">
        <f t="shared" si="77"/>
        <v>A679078</v>
      </c>
      <c r="AH550" t="s">
        <v>3929</v>
      </c>
    </row>
    <row r="551" spans="31:34">
      <c r="AE551" t="s">
        <v>4412</v>
      </c>
      <c r="AF551" t="s">
        <v>4413</v>
      </c>
      <c r="AG551" t="str">
        <f t="shared" si="77"/>
        <v>A679078</v>
      </c>
      <c r="AH551" t="s">
        <v>3929</v>
      </c>
    </row>
    <row r="552" spans="31:34">
      <c r="AE552" t="s">
        <v>4414</v>
      </c>
      <c r="AF552" t="s">
        <v>4415</v>
      </c>
      <c r="AG552" t="str">
        <f t="shared" si="77"/>
        <v>A679078</v>
      </c>
      <c r="AH552" t="s">
        <v>3929</v>
      </c>
    </row>
    <row r="553" spans="31:34">
      <c r="AE553" t="s">
        <v>4416</v>
      </c>
      <c r="AF553" t="s">
        <v>4417</v>
      </c>
      <c r="AG553" t="str">
        <f t="shared" si="77"/>
        <v>A679078</v>
      </c>
      <c r="AH553" t="s">
        <v>3929</v>
      </c>
    </row>
    <row r="554" spans="31:34">
      <c r="AE554" t="s">
        <v>4418</v>
      </c>
      <c r="AF554" t="s">
        <v>4419</v>
      </c>
      <c r="AG554" t="str">
        <f t="shared" si="77"/>
        <v>A679078</v>
      </c>
      <c r="AH554" t="s">
        <v>3929</v>
      </c>
    </row>
    <row r="555" spans="31:34">
      <c r="AE555" t="s">
        <v>4420</v>
      </c>
      <c r="AF555" t="s">
        <v>4421</v>
      </c>
      <c r="AG555" t="str">
        <f t="shared" si="77"/>
        <v>A679078</v>
      </c>
      <c r="AH555" t="s">
        <v>3929</v>
      </c>
    </row>
    <row r="556" spans="31:34">
      <c r="AE556" t="s">
        <v>4422</v>
      </c>
      <c r="AF556" t="s">
        <v>4423</v>
      </c>
      <c r="AG556" t="str">
        <f t="shared" si="77"/>
        <v>A679078</v>
      </c>
      <c r="AH556" t="s">
        <v>3929</v>
      </c>
    </row>
    <row r="557" spans="31:34">
      <c r="AE557" t="s">
        <v>4424</v>
      </c>
      <c r="AF557" t="s">
        <v>4425</v>
      </c>
      <c r="AG557" t="str">
        <f t="shared" si="77"/>
        <v>A679078</v>
      </c>
      <c r="AH557" t="s">
        <v>3929</v>
      </c>
    </row>
    <row r="558" spans="31:34">
      <c r="AE558" t="s">
        <v>4426</v>
      </c>
      <c r="AF558" t="s">
        <v>4427</v>
      </c>
      <c r="AG558" t="str">
        <f t="shared" si="77"/>
        <v>A679078</v>
      </c>
      <c r="AH558" t="s">
        <v>3929</v>
      </c>
    </row>
    <row r="559" spans="31:34">
      <c r="AE559" t="s">
        <v>4428</v>
      </c>
      <c r="AF559" t="s">
        <v>4429</v>
      </c>
      <c r="AG559" t="str">
        <f t="shared" si="77"/>
        <v>A679078</v>
      </c>
      <c r="AH559" t="s">
        <v>3929</v>
      </c>
    </row>
    <row r="560" spans="31:34">
      <c r="AE560" t="s">
        <v>4430</v>
      </c>
      <c r="AF560" t="s">
        <v>4431</v>
      </c>
      <c r="AG560" t="str">
        <f t="shared" si="77"/>
        <v>A679078</v>
      </c>
      <c r="AH560" t="s">
        <v>3929</v>
      </c>
    </row>
    <row r="561" spans="31:34">
      <c r="AE561" t="s">
        <v>4432</v>
      </c>
      <c r="AF561" t="s">
        <v>4433</v>
      </c>
      <c r="AG561" t="str">
        <f t="shared" si="77"/>
        <v>A679078</v>
      </c>
      <c r="AH561" t="s">
        <v>3929</v>
      </c>
    </row>
    <row r="562" spans="31:34">
      <c r="AE562" t="s">
        <v>4434</v>
      </c>
      <c r="AF562" t="s">
        <v>4435</v>
      </c>
      <c r="AG562" t="str">
        <f t="shared" si="77"/>
        <v>A679078</v>
      </c>
      <c r="AH562" t="s">
        <v>3929</v>
      </c>
    </row>
    <row r="563" spans="31:34">
      <c r="AE563" t="s">
        <v>4436</v>
      </c>
      <c r="AF563" t="s">
        <v>4437</v>
      </c>
      <c r="AG563" t="str">
        <f t="shared" si="77"/>
        <v>A679078</v>
      </c>
      <c r="AH563" t="s">
        <v>3929</v>
      </c>
    </row>
    <row r="564" spans="31:34">
      <c r="AE564" t="s">
        <v>4438</v>
      </c>
      <c r="AF564" t="s">
        <v>4439</v>
      </c>
      <c r="AG564" t="str">
        <f t="shared" si="77"/>
        <v>A679078</v>
      </c>
      <c r="AH564" t="s">
        <v>3929</v>
      </c>
    </row>
    <row r="565" spans="31:34">
      <c r="AE565" t="s">
        <v>4440</v>
      </c>
      <c r="AF565" t="s">
        <v>4441</v>
      </c>
      <c r="AG565" t="str">
        <f t="shared" si="77"/>
        <v>A679078</v>
      </c>
      <c r="AH565" t="s">
        <v>3929</v>
      </c>
    </row>
    <row r="566" spans="31:34">
      <c r="AE566" t="s">
        <v>4442</v>
      </c>
      <c r="AF566" t="s">
        <v>4443</v>
      </c>
      <c r="AG566" t="str">
        <f t="shared" si="77"/>
        <v>A679078</v>
      </c>
      <c r="AH566" t="s">
        <v>3929</v>
      </c>
    </row>
    <row r="567" spans="31:34">
      <c r="AE567" t="s">
        <v>4444</v>
      </c>
      <c r="AF567" t="s">
        <v>4445</v>
      </c>
      <c r="AG567" t="str">
        <f t="shared" si="77"/>
        <v>A679078</v>
      </c>
      <c r="AH567" t="s">
        <v>3929</v>
      </c>
    </row>
    <row r="568" spans="31:34">
      <c r="AE568" t="s">
        <v>4446</v>
      </c>
      <c r="AF568" t="s">
        <v>4447</v>
      </c>
      <c r="AG568" t="str">
        <f t="shared" si="77"/>
        <v>A679078</v>
      </c>
      <c r="AH568" t="s">
        <v>3929</v>
      </c>
    </row>
    <row r="569" spans="31:34">
      <c r="AE569" t="s">
        <v>4448</v>
      </c>
      <c r="AF569" t="s">
        <v>4449</v>
      </c>
      <c r="AG569" t="str">
        <f t="shared" si="77"/>
        <v>A679078</v>
      </c>
      <c r="AH569" t="s">
        <v>3929</v>
      </c>
    </row>
    <row r="570" spans="31:34">
      <c r="AE570" t="s">
        <v>4450</v>
      </c>
      <c r="AF570" t="s">
        <v>4451</v>
      </c>
      <c r="AG570" t="str">
        <f t="shared" si="77"/>
        <v>A679078</v>
      </c>
      <c r="AH570" t="s">
        <v>3929</v>
      </c>
    </row>
    <row r="571" spans="31:34">
      <c r="AE571" t="s">
        <v>4452</v>
      </c>
      <c r="AF571" t="s">
        <v>4453</v>
      </c>
      <c r="AG571" t="str">
        <f t="shared" si="77"/>
        <v>A679078</v>
      </c>
      <c r="AH571" t="s">
        <v>3929</v>
      </c>
    </row>
    <row r="572" spans="31:34">
      <c r="AE572" t="s">
        <v>4454</v>
      </c>
      <c r="AF572" t="s">
        <v>4455</v>
      </c>
      <c r="AG572" t="str">
        <f t="shared" si="77"/>
        <v>A679078</v>
      </c>
      <c r="AH572" t="s">
        <v>3929</v>
      </c>
    </row>
    <row r="573" spans="31:34">
      <c r="AE573" t="s">
        <v>4456</v>
      </c>
      <c r="AF573" t="s">
        <v>4457</v>
      </c>
      <c r="AG573" t="str">
        <f t="shared" si="77"/>
        <v>A679078</v>
      </c>
      <c r="AH573" t="s">
        <v>3929</v>
      </c>
    </row>
    <row r="574" spans="31:34">
      <c r="AE574" t="s">
        <v>4458</v>
      </c>
      <c r="AF574" t="s">
        <v>4459</v>
      </c>
      <c r="AG574" t="str">
        <f t="shared" si="77"/>
        <v>A679078</v>
      </c>
      <c r="AH574" t="s">
        <v>3929</v>
      </c>
    </row>
    <row r="575" spans="31:34">
      <c r="AE575" t="s">
        <v>4460</v>
      </c>
      <c r="AF575" t="s">
        <v>4461</v>
      </c>
      <c r="AG575" t="str">
        <f t="shared" si="77"/>
        <v>A679078</v>
      </c>
      <c r="AH575" t="s">
        <v>3929</v>
      </c>
    </row>
    <row r="576" spans="31:34">
      <c r="AE576" t="s">
        <v>4462</v>
      </c>
      <c r="AF576" t="s">
        <v>4463</v>
      </c>
      <c r="AG576" t="str">
        <f t="shared" si="77"/>
        <v>A679078</v>
      </c>
      <c r="AH576" t="s">
        <v>3929</v>
      </c>
    </row>
    <row r="577" spans="31:34">
      <c r="AE577" t="s">
        <v>4464</v>
      </c>
      <c r="AF577" t="s">
        <v>4465</v>
      </c>
      <c r="AG577" t="str">
        <f t="shared" si="77"/>
        <v>A679078</v>
      </c>
      <c r="AH577" t="s">
        <v>3929</v>
      </c>
    </row>
    <row r="578" spans="31:34">
      <c r="AE578" t="s">
        <v>4466</v>
      </c>
      <c r="AF578" t="s">
        <v>4467</v>
      </c>
      <c r="AG578" t="str">
        <f t="shared" si="77"/>
        <v>A679078</v>
      </c>
      <c r="AH578" t="s">
        <v>3929</v>
      </c>
    </row>
    <row r="579" spans="31:34">
      <c r="AE579" t="s">
        <v>4468</v>
      </c>
      <c r="AF579" t="s">
        <v>4469</v>
      </c>
      <c r="AG579" t="str">
        <f t="shared" si="77"/>
        <v>A679078</v>
      </c>
      <c r="AH579" t="s">
        <v>3929</v>
      </c>
    </row>
    <row r="580" spans="31:34">
      <c r="AE580" t="s">
        <v>4470</v>
      </c>
      <c r="AF580" t="s">
        <v>4471</v>
      </c>
      <c r="AG580" t="str">
        <f t="shared" si="77"/>
        <v>A679078</v>
      </c>
      <c r="AH580" t="s">
        <v>3929</v>
      </c>
    </row>
    <row r="581" spans="31:34">
      <c r="AE581" t="s">
        <v>4472</v>
      </c>
      <c r="AF581" t="s">
        <v>4473</v>
      </c>
      <c r="AG581" t="str">
        <f t="shared" si="77"/>
        <v>A679078</v>
      </c>
      <c r="AH581" t="s">
        <v>3929</v>
      </c>
    </row>
    <row r="582" spans="31:34">
      <c r="AE582" t="s">
        <v>4474</v>
      </c>
      <c r="AF582" t="s">
        <v>4475</v>
      </c>
      <c r="AG582" t="str">
        <f t="shared" si="77"/>
        <v>A679078</v>
      </c>
      <c r="AH582" t="s">
        <v>3929</v>
      </c>
    </row>
    <row r="583" spans="31:34">
      <c r="AE583" t="s">
        <v>4476</v>
      </c>
      <c r="AF583" t="s">
        <v>4477</v>
      </c>
      <c r="AG583" t="str">
        <f t="shared" si="77"/>
        <v>A679078</v>
      </c>
      <c r="AH583" t="s">
        <v>3929</v>
      </c>
    </row>
    <row r="584" spans="31:34">
      <c r="AE584" t="s">
        <v>4478</v>
      </c>
      <c r="AF584" t="s">
        <v>4479</v>
      </c>
      <c r="AG584" t="str">
        <f t="shared" ref="AG584:AG647" si="78">LEFT(AE584,7)</f>
        <v>A679078</v>
      </c>
      <c r="AH584" t="s">
        <v>3929</v>
      </c>
    </row>
    <row r="585" spans="31:34">
      <c r="AE585" t="s">
        <v>4480</v>
      </c>
      <c r="AF585" t="s">
        <v>4481</v>
      </c>
      <c r="AG585" t="str">
        <f t="shared" si="78"/>
        <v>A679078</v>
      </c>
      <c r="AH585" t="s">
        <v>3929</v>
      </c>
    </row>
    <row r="586" spans="31:34">
      <c r="AE586" t="s">
        <v>4482</v>
      </c>
      <c r="AF586" t="s">
        <v>4483</v>
      </c>
      <c r="AG586" t="str">
        <f t="shared" si="78"/>
        <v>A679078</v>
      </c>
      <c r="AH586" t="s">
        <v>3929</v>
      </c>
    </row>
    <row r="587" spans="31:34">
      <c r="AE587" t="s">
        <v>4484</v>
      </c>
      <c r="AF587" t="s">
        <v>4485</v>
      </c>
      <c r="AG587" t="str">
        <f t="shared" si="78"/>
        <v>A679078</v>
      </c>
      <c r="AH587" t="s">
        <v>3929</v>
      </c>
    </row>
    <row r="588" spans="31:34">
      <c r="AE588" t="s">
        <v>4486</v>
      </c>
      <c r="AF588" t="s">
        <v>4487</v>
      </c>
      <c r="AG588" t="str">
        <f t="shared" si="78"/>
        <v>A679078</v>
      </c>
      <c r="AH588" t="s">
        <v>3929</v>
      </c>
    </row>
    <row r="589" spans="31:34">
      <c r="AE589" t="s">
        <v>4488</v>
      </c>
      <c r="AF589" t="s">
        <v>4489</v>
      </c>
      <c r="AG589" t="str">
        <f t="shared" si="78"/>
        <v>A679078</v>
      </c>
      <c r="AH589" t="s">
        <v>3929</v>
      </c>
    </row>
    <row r="590" spans="31:34">
      <c r="AE590" t="s">
        <v>4490</v>
      </c>
      <c r="AF590" t="s">
        <v>4491</v>
      </c>
      <c r="AG590" t="str">
        <f t="shared" si="78"/>
        <v>A679078</v>
      </c>
      <c r="AH590" t="s">
        <v>3929</v>
      </c>
    </row>
    <row r="591" spans="31:34">
      <c r="AE591" t="s">
        <v>4492</v>
      </c>
      <c r="AF591" t="s">
        <v>4493</v>
      </c>
      <c r="AG591" t="str">
        <f t="shared" si="78"/>
        <v>A679078</v>
      </c>
      <c r="AH591" t="s">
        <v>3929</v>
      </c>
    </row>
    <row r="592" spans="31:34">
      <c r="AE592" t="s">
        <v>4494</v>
      </c>
      <c r="AF592" t="s">
        <v>4495</v>
      </c>
      <c r="AG592" t="str">
        <f t="shared" si="78"/>
        <v>A679078</v>
      </c>
      <c r="AH592" t="s">
        <v>3929</v>
      </c>
    </row>
    <row r="593" spans="31:34">
      <c r="AE593" t="s">
        <v>4496</v>
      </c>
      <c r="AF593" t="s">
        <v>4497</v>
      </c>
      <c r="AG593" t="str">
        <f t="shared" si="78"/>
        <v>A679078</v>
      </c>
      <c r="AH593" t="s">
        <v>3929</v>
      </c>
    </row>
    <row r="594" spans="31:34">
      <c r="AE594" t="s">
        <v>4498</v>
      </c>
      <c r="AF594" t="s">
        <v>4499</v>
      </c>
      <c r="AG594" t="str">
        <f t="shared" si="78"/>
        <v>A679078</v>
      </c>
      <c r="AH594" t="s">
        <v>3929</v>
      </c>
    </row>
    <row r="595" spans="31:34">
      <c r="AE595" t="s">
        <v>4500</v>
      </c>
      <c r="AF595" t="s">
        <v>4501</v>
      </c>
      <c r="AG595" t="str">
        <f t="shared" si="78"/>
        <v>A679078</v>
      </c>
      <c r="AH595" t="s">
        <v>3929</v>
      </c>
    </row>
    <row r="596" spans="31:34">
      <c r="AE596" t="s">
        <v>4502</v>
      </c>
      <c r="AF596" t="s">
        <v>4503</v>
      </c>
      <c r="AG596" t="str">
        <f t="shared" si="78"/>
        <v>A679078</v>
      </c>
      <c r="AH596" t="s">
        <v>3929</v>
      </c>
    </row>
    <row r="597" spans="31:34">
      <c r="AE597" t="s">
        <v>4504</v>
      </c>
      <c r="AF597" t="s">
        <v>4505</v>
      </c>
      <c r="AG597" t="str">
        <f t="shared" si="78"/>
        <v>A679078</v>
      </c>
      <c r="AH597" t="s">
        <v>3929</v>
      </c>
    </row>
    <row r="598" spans="31:34">
      <c r="AE598" t="s">
        <v>4506</v>
      </c>
      <c r="AF598" t="s">
        <v>4507</v>
      </c>
      <c r="AG598" t="str">
        <f t="shared" si="78"/>
        <v>A679078</v>
      </c>
      <c r="AH598" t="s">
        <v>3929</v>
      </c>
    </row>
    <row r="599" spans="31:34">
      <c r="AE599" t="s">
        <v>4508</v>
      </c>
      <c r="AF599" t="s">
        <v>4509</v>
      </c>
      <c r="AG599" t="str">
        <f t="shared" si="78"/>
        <v>A679078</v>
      </c>
      <c r="AH599" t="s">
        <v>3929</v>
      </c>
    </row>
    <row r="600" spans="31:34">
      <c r="AE600" t="s">
        <v>4510</v>
      </c>
      <c r="AF600" t="s">
        <v>4511</v>
      </c>
      <c r="AG600" t="str">
        <f t="shared" si="78"/>
        <v>A679078</v>
      </c>
      <c r="AH600" t="s">
        <v>3929</v>
      </c>
    </row>
    <row r="601" spans="31:34">
      <c r="AE601" t="s">
        <v>4512</v>
      </c>
      <c r="AF601" t="s">
        <v>4513</v>
      </c>
      <c r="AG601" t="str">
        <f t="shared" si="78"/>
        <v>A679078</v>
      </c>
      <c r="AH601" t="s">
        <v>3929</v>
      </c>
    </row>
    <row r="602" spans="31:34">
      <c r="AE602" t="s">
        <v>4514</v>
      </c>
      <c r="AF602" t="s">
        <v>4515</v>
      </c>
      <c r="AG602" t="str">
        <f t="shared" si="78"/>
        <v>A679078</v>
      </c>
      <c r="AH602" t="s">
        <v>3929</v>
      </c>
    </row>
    <row r="603" spans="31:34">
      <c r="AE603" t="s">
        <v>4516</v>
      </c>
      <c r="AF603" t="s">
        <v>4517</v>
      </c>
      <c r="AG603" t="str">
        <f t="shared" si="78"/>
        <v>A679078</v>
      </c>
      <c r="AH603" t="s">
        <v>3929</v>
      </c>
    </row>
    <row r="604" spans="31:34">
      <c r="AE604" t="s">
        <v>4518</v>
      </c>
      <c r="AF604" t="s">
        <v>4519</v>
      </c>
      <c r="AG604" t="str">
        <f t="shared" si="78"/>
        <v>A679078</v>
      </c>
      <c r="AH604" t="s">
        <v>3929</v>
      </c>
    </row>
    <row r="605" spans="31:34">
      <c r="AE605" t="s">
        <v>4520</v>
      </c>
      <c r="AF605" t="s">
        <v>4521</v>
      </c>
      <c r="AG605" t="str">
        <f t="shared" si="78"/>
        <v>A679078</v>
      </c>
      <c r="AH605" t="s">
        <v>3929</v>
      </c>
    </row>
    <row r="606" spans="31:34">
      <c r="AE606" t="s">
        <v>4522</v>
      </c>
      <c r="AF606" t="s">
        <v>4523</v>
      </c>
      <c r="AG606" t="str">
        <f t="shared" si="78"/>
        <v>A679078</v>
      </c>
      <c r="AH606" t="s">
        <v>3929</v>
      </c>
    </row>
    <row r="607" spans="31:34">
      <c r="AE607" t="s">
        <v>4524</v>
      </c>
      <c r="AF607" t="s">
        <v>4525</v>
      </c>
      <c r="AG607" t="str">
        <f t="shared" si="78"/>
        <v>A679078</v>
      </c>
      <c r="AH607" t="s">
        <v>3929</v>
      </c>
    </row>
    <row r="608" spans="31:34">
      <c r="AE608" t="s">
        <v>4526</v>
      </c>
      <c r="AF608" t="s">
        <v>4527</v>
      </c>
      <c r="AG608" t="str">
        <f t="shared" si="78"/>
        <v>A679078</v>
      </c>
      <c r="AH608" t="s">
        <v>3929</v>
      </c>
    </row>
    <row r="609" spans="31:34">
      <c r="AE609" t="s">
        <v>4528</v>
      </c>
      <c r="AF609" t="s">
        <v>4529</v>
      </c>
      <c r="AG609" t="str">
        <f t="shared" si="78"/>
        <v>A679078</v>
      </c>
      <c r="AH609" t="s">
        <v>3929</v>
      </c>
    </row>
    <row r="610" spans="31:34">
      <c r="AE610" t="s">
        <v>4530</v>
      </c>
      <c r="AF610" t="s">
        <v>4531</v>
      </c>
      <c r="AG610" t="str">
        <f t="shared" si="78"/>
        <v>A679078</v>
      </c>
      <c r="AH610" t="s">
        <v>3929</v>
      </c>
    </row>
    <row r="611" spans="31:34">
      <c r="AE611" t="s">
        <v>4532</v>
      </c>
      <c r="AF611" t="s">
        <v>4533</v>
      </c>
      <c r="AG611" t="str">
        <f t="shared" si="78"/>
        <v>A679078</v>
      </c>
      <c r="AH611" t="s">
        <v>3929</v>
      </c>
    </row>
    <row r="612" spans="31:34">
      <c r="AE612" t="s">
        <v>4534</v>
      </c>
      <c r="AF612" t="s">
        <v>4535</v>
      </c>
      <c r="AG612" t="str">
        <f t="shared" si="78"/>
        <v>A679078</v>
      </c>
      <c r="AH612" t="s">
        <v>3929</v>
      </c>
    </row>
    <row r="613" spans="31:34">
      <c r="AE613" t="s">
        <v>4536</v>
      </c>
      <c r="AF613" t="s">
        <v>4537</v>
      </c>
      <c r="AG613" t="str">
        <f t="shared" si="78"/>
        <v>A679078</v>
      </c>
      <c r="AH613" t="s">
        <v>3929</v>
      </c>
    </row>
    <row r="614" spans="31:34">
      <c r="AE614" t="s">
        <v>4538</v>
      </c>
      <c r="AF614" t="s">
        <v>4539</v>
      </c>
      <c r="AG614" t="str">
        <f t="shared" si="78"/>
        <v>A679078</v>
      </c>
      <c r="AH614" t="s">
        <v>3929</v>
      </c>
    </row>
    <row r="615" spans="31:34">
      <c r="AE615" t="s">
        <v>4540</v>
      </c>
      <c r="AF615" t="s">
        <v>4541</v>
      </c>
      <c r="AG615" t="str">
        <f t="shared" si="78"/>
        <v>A679078</v>
      </c>
      <c r="AH615" t="s">
        <v>3929</v>
      </c>
    </row>
    <row r="616" spans="31:34">
      <c r="AE616" t="s">
        <v>4542</v>
      </c>
      <c r="AF616" t="s">
        <v>4543</v>
      </c>
      <c r="AG616" t="str">
        <f t="shared" si="78"/>
        <v>A679078</v>
      </c>
      <c r="AH616" t="s">
        <v>3929</v>
      </c>
    </row>
    <row r="617" spans="31:34">
      <c r="AE617" t="s">
        <v>4544</v>
      </c>
      <c r="AF617" t="s">
        <v>4545</v>
      </c>
      <c r="AG617" t="str">
        <f t="shared" si="78"/>
        <v>A679078</v>
      </c>
      <c r="AH617" t="s">
        <v>3929</v>
      </c>
    </row>
    <row r="618" spans="31:34">
      <c r="AE618" t="s">
        <v>4546</v>
      </c>
      <c r="AF618" t="s">
        <v>4547</v>
      </c>
      <c r="AG618" t="str">
        <f t="shared" si="78"/>
        <v>A679078</v>
      </c>
      <c r="AH618" t="s">
        <v>3929</v>
      </c>
    </row>
    <row r="619" spans="31:34">
      <c r="AE619" t="s">
        <v>4548</v>
      </c>
      <c r="AF619" t="s">
        <v>4549</v>
      </c>
      <c r="AG619" t="str">
        <f t="shared" si="78"/>
        <v>A679078</v>
      </c>
      <c r="AH619" t="s">
        <v>3929</v>
      </c>
    </row>
    <row r="620" spans="31:34">
      <c r="AE620" t="s">
        <v>4550</v>
      </c>
      <c r="AF620" t="s">
        <v>4551</v>
      </c>
      <c r="AG620" t="str">
        <f t="shared" si="78"/>
        <v>A679078</v>
      </c>
      <c r="AH620" t="s">
        <v>3929</v>
      </c>
    </row>
    <row r="621" spans="31:34">
      <c r="AE621" t="s">
        <v>4552</v>
      </c>
      <c r="AF621" t="s">
        <v>4553</v>
      </c>
      <c r="AG621" t="str">
        <f t="shared" si="78"/>
        <v>A679078</v>
      </c>
      <c r="AH621" t="s">
        <v>3929</v>
      </c>
    </row>
    <row r="622" spans="31:34">
      <c r="AE622" t="s">
        <v>4554</v>
      </c>
      <c r="AF622" t="s">
        <v>4555</v>
      </c>
      <c r="AG622" t="str">
        <f t="shared" si="78"/>
        <v>A679078</v>
      </c>
      <c r="AH622" t="s">
        <v>3929</v>
      </c>
    </row>
    <row r="623" spans="31:34">
      <c r="AE623" t="s">
        <v>4556</v>
      </c>
      <c r="AF623" t="s">
        <v>4557</v>
      </c>
      <c r="AG623" t="str">
        <f t="shared" si="78"/>
        <v>A679078</v>
      </c>
      <c r="AH623" t="s">
        <v>3929</v>
      </c>
    </row>
    <row r="624" spans="31:34">
      <c r="AE624" t="s">
        <v>4558</v>
      </c>
      <c r="AF624" t="s">
        <v>4559</v>
      </c>
      <c r="AG624" t="str">
        <f t="shared" si="78"/>
        <v>A679078</v>
      </c>
      <c r="AH624" t="s">
        <v>3929</v>
      </c>
    </row>
    <row r="625" spans="31:34">
      <c r="AE625" t="s">
        <v>4560</v>
      </c>
      <c r="AF625" t="s">
        <v>4561</v>
      </c>
      <c r="AG625" t="str">
        <f t="shared" si="78"/>
        <v>A679078</v>
      </c>
      <c r="AH625" t="s">
        <v>3929</v>
      </c>
    </row>
    <row r="626" spans="31:34">
      <c r="AE626" t="s">
        <v>4562</v>
      </c>
      <c r="AF626" t="s">
        <v>4563</v>
      </c>
      <c r="AG626" t="str">
        <f t="shared" si="78"/>
        <v>A679078</v>
      </c>
      <c r="AH626" t="s">
        <v>3929</v>
      </c>
    </row>
    <row r="627" spans="31:34">
      <c r="AE627" t="s">
        <v>4564</v>
      </c>
      <c r="AF627" t="s">
        <v>4565</v>
      </c>
      <c r="AG627" t="str">
        <f t="shared" si="78"/>
        <v>A679078</v>
      </c>
      <c r="AH627" t="s">
        <v>3929</v>
      </c>
    </row>
    <row r="628" spans="31:34">
      <c r="AE628" t="s">
        <v>4566</v>
      </c>
      <c r="AF628" t="s">
        <v>4567</v>
      </c>
      <c r="AG628" t="str">
        <f t="shared" si="78"/>
        <v>A679078</v>
      </c>
      <c r="AH628" t="s">
        <v>3929</v>
      </c>
    </row>
    <row r="629" spans="31:34">
      <c r="AE629" t="s">
        <v>4568</v>
      </c>
      <c r="AF629" t="s">
        <v>4569</v>
      </c>
      <c r="AG629" t="str">
        <f t="shared" si="78"/>
        <v>A679078</v>
      </c>
      <c r="AH629" t="s">
        <v>3929</v>
      </c>
    </row>
    <row r="630" spans="31:34">
      <c r="AE630" t="s">
        <v>4570</v>
      </c>
      <c r="AF630" t="s">
        <v>4571</v>
      </c>
      <c r="AG630" t="str">
        <f t="shared" si="78"/>
        <v>A679078</v>
      </c>
      <c r="AH630" t="s">
        <v>3929</v>
      </c>
    </row>
    <row r="631" spans="31:34">
      <c r="AE631" t="s">
        <v>4572</v>
      </c>
      <c r="AF631" t="s">
        <v>4573</v>
      </c>
      <c r="AG631" t="str">
        <f t="shared" si="78"/>
        <v>A679078</v>
      </c>
      <c r="AH631" t="s">
        <v>3929</v>
      </c>
    </row>
    <row r="632" spans="31:34">
      <c r="AE632" t="s">
        <v>4574</v>
      </c>
      <c r="AF632" t="s">
        <v>4575</v>
      </c>
      <c r="AG632" t="str">
        <f t="shared" si="78"/>
        <v>A679078</v>
      </c>
      <c r="AH632" t="s">
        <v>3929</v>
      </c>
    </row>
    <row r="633" spans="31:34">
      <c r="AE633" t="s">
        <v>4576</v>
      </c>
      <c r="AF633" t="s">
        <v>4577</v>
      </c>
      <c r="AG633" t="str">
        <f t="shared" si="78"/>
        <v>A679078</v>
      </c>
      <c r="AH633" t="s">
        <v>3929</v>
      </c>
    </row>
    <row r="634" spans="31:34">
      <c r="AE634" t="s">
        <v>4578</v>
      </c>
      <c r="AF634" t="s">
        <v>4579</v>
      </c>
      <c r="AG634" t="str">
        <f t="shared" si="78"/>
        <v>A679078</v>
      </c>
      <c r="AH634" t="s">
        <v>3929</v>
      </c>
    </row>
    <row r="635" spans="31:34">
      <c r="AE635" t="s">
        <v>4580</v>
      </c>
      <c r="AF635" t="s">
        <v>4581</v>
      </c>
      <c r="AG635" t="str">
        <f t="shared" si="78"/>
        <v>A679078</v>
      </c>
      <c r="AH635" t="s">
        <v>3929</v>
      </c>
    </row>
    <row r="636" spans="31:34">
      <c r="AE636" t="s">
        <v>4582</v>
      </c>
      <c r="AF636" t="s">
        <v>4583</v>
      </c>
      <c r="AG636" t="str">
        <f t="shared" si="78"/>
        <v>A679078</v>
      </c>
      <c r="AH636" t="s">
        <v>3929</v>
      </c>
    </row>
    <row r="637" spans="31:34">
      <c r="AE637" t="s">
        <v>4584</v>
      </c>
      <c r="AF637" t="s">
        <v>4585</v>
      </c>
      <c r="AG637" t="str">
        <f t="shared" si="78"/>
        <v>A679078</v>
      </c>
      <c r="AH637" t="s">
        <v>3929</v>
      </c>
    </row>
    <row r="638" spans="31:34">
      <c r="AE638" t="s">
        <v>4586</v>
      </c>
      <c r="AF638" t="s">
        <v>4587</v>
      </c>
      <c r="AG638" t="str">
        <f t="shared" si="78"/>
        <v>A679078</v>
      </c>
      <c r="AH638" t="s">
        <v>3929</v>
      </c>
    </row>
    <row r="639" spans="31:34">
      <c r="AE639" t="s">
        <v>4588</v>
      </c>
      <c r="AF639" t="s">
        <v>4589</v>
      </c>
      <c r="AG639" t="str">
        <f t="shared" si="78"/>
        <v>A679078</v>
      </c>
      <c r="AH639" t="s">
        <v>3929</v>
      </c>
    </row>
    <row r="640" spans="31:34">
      <c r="AE640" t="s">
        <v>4590</v>
      </c>
      <c r="AF640" t="s">
        <v>4591</v>
      </c>
      <c r="AG640" t="str">
        <f t="shared" si="78"/>
        <v>A679078</v>
      </c>
      <c r="AH640" t="s">
        <v>3929</v>
      </c>
    </row>
    <row r="641" spans="31:34">
      <c r="AE641" t="s">
        <v>4592</v>
      </c>
      <c r="AF641" t="s">
        <v>4593</v>
      </c>
      <c r="AG641" t="str">
        <f t="shared" si="78"/>
        <v>A679078</v>
      </c>
      <c r="AH641" t="s">
        <v>3929</v>
      </c>
    </row>
    <row r="642" spans="31:34">
      <c r="AE642" t="s">
        <v>4594</v>
      </c>
      <c r="AF642" t="s">
        <v>4595</v>
      </c>
      <c r="AG642" t="str">
        <f t="shared" si="78"/>
        <v>A679078</v>
      </c>
      <c r="AH642" t="s">
        <v>3929</v>
      </c>
    </row>
    <row r="643" spans="31:34">
      <c r="AE643" t="s">
        <v>4596</v>
      </c>
      <c r="AF643" t="s">
        <v>4597</v>
      </c>
      <c r="AG643" t="str">
        <f t="shared" si="78"/>
        <v>A679078</v>
      </c>
      <c r="AH643" t="s">
        <v>3929</v>
      </c>
    </row>
    <row r="644" spans="31:34">
      <c r="AE644" t="s">
        <v>4598</v>
      </c>
      <c r="AF644" t="s">
        <v>4599</v>
      </c>
      <c r="AG644" t="str">
        <f t="shared" si="78"/>
        <v>A679078</v>
      </c>
      <c r="AH644" t="s">
        <v>3929</v>
      </c>
    </row>
    <row r="645" spans="31:34">
      <c r="AE645" t="s">
        <v>4600</v>
      </c>
      <c r="AF645" t="s">
        <v>4601</v>
      </c>
      <c r="AG645" t="str">
        <f t="shared" si="78"/>
        <v>A679078</v>
      </c>
      <c r="AH645" t="s">
        <v>3929</v>
      </c>
    </row>
    <row r="646" spans="31:34">
      <c r="AE646" t="s">
        <v>4602</v>
      </c>
      <c r="AF646" t="s">
        <v>4603</v>
      </c>
      <c r="AG646" t="str">
        <f t="shared" si="78"/>
        <v>A679078</v>
      </c>
      <c r="AH646" t="s">
        <v>3929</v>
      </c>
    </row>
    <row r="647" spans="31:34">
      <c r="AE647" t="s">
        <v>4604</v>
      </c>
      <c r="AF647" t="s">
        <v>4605</v>
      </c>
      <c r="AG647" t="str">
        <f t="shared" si="78"/>
        <v>A679078</v>
      </c>
      <c r="AH647" t="s">
        <v>3929</v>
      </c>
    </row>
    <row r="648" spans="31:34">
      <c r="AE648" t="s">
        <v>4606</v>
      </c>
      <c r="AF648" t="s">
        <v>4607</v>
      </c>
      <c r="AG648" t="str">
        <f t="shared" ref="AG648:AG711" si="79">LEFT(AE648,7)</f>
        <v>A679078</v>
      </c>
      <c r="AH648" t="s">
        <v>3929</v>
      </c>
    </row>
    <row r="649" spans="31:34">
      <c r="AE649" t="s">
        <v>4608</v>
      </c>
      <c r="AF649" t="s">
        <v>4609</v>
      </c>
      <c r="AG649" t="str">
        <f t="shared" si="79"/>
        <v>A679078</v>
      </c>
      <c r="AH649" t="s">
        <v>3929</v>
      </c>
    </row>
    <row r="650" spans="31:34">
      <c r="AE650" t="s">
        <v>4610</v>
      </c>
      <c r="AF650" t="s">
        <v>2161</v>
      </c>
      <c r="AG650" t="str">
        <f t="shared" si="79"/>
        <v>A679078</v>
      </c>
      <c r="AH650" t="s">
        <v>3929</v>
      </c>
    </row>
    <row r="651" spans="31:34">
      <c r="AE651" t="s">
        <v>4611</v>
      </c>
      <c r="AF651" t="s">
        <v>4612</v>
      </c>
      <c r="AG651" t="str">
        <f t="shared" si="79"/>
        <v>A679078</v>
      </c>
      <c r="AH651" t="s">
        <v>3929</v>
      </c>
    </row>
    <row r="652" spans="31:34">
      <c r="AE652" t="s">
        <v>735</v>
      </c>
      <c r="AF652" t="s">
        <v>736</v>
      </c>
      <c r="AG652" t="str">
        <f t="shared" si="79"/>
        <v>A679081</v>
      </c>
      <c r="AH652" t="s">
        <v>3929</v>
      </c>
    </row>
    <row r="653" spans="31:34">
      <c r="AE653" t="s">
        <v>737</v>
      </c>
      <c r="AF653" t="s">
        <v>738</v>
      </c>
      <c r="AG653" t="str">
        <f t="shared" si="79"/>
        <v>A679081</v>
      </c>
      <c r="AH653" t="s">
        <v>3929</v>
      </c>
    </row>
    <row r="654" spans="31:34">
      <c r="AE654" t="s">
        <v>2208</v>
      </c>
      <c r="AF654" t="s">
        <v>2209</v>
      </c>
      <c r="AG654" t="str">
        <f t="shared" si="79"/>
        <v>A679081</v>
      </c>
      <c r="AH654" t="s">
        <v>3929</v>
      </c>
    </row>
    <row r="655" spans="31:34">
      <c r="AE655" t="s">
        <v>2210</v>
      </c>
      <c r="AF655" t="s">
        <v>2118</v>
      </c>
      <c r="AG655" t="str">
        <f t="shared" si="79"/>
        <v>A679081</v>
      </c>
      <c r="AH655" t="s">
        <v>3929</v>
      </c>
    </row>
    <row r="656" spans="31:34">
      <c r="AE656" t="s">
        <v>2211</v>
      </c>
      <c r="AF656" t="s">
        <v>2212</v>
      </c>
      <c r="AG656" t="str">
        <f t="shared" si="79"/>
        <v>A679081</v>
      </c>
      <c r="AH656" t="s">
        <v>3929</v>
      </c>
    </row>
    <row r="657" spans="31:34">
      <c r="AE657" t="s">
        <v>4613</v>
      </c>
      <c r="AF657" t="s">
        <v>4614</v>
      </c>
      <c r="AG657" t="str">
        <f t="shared" si="79"/>
        <v>A679081</v>
      </c>
      <c r="AH657" t="s">
        <v>3929</v>
      </c>
    </row>
    <row r="658" spans="31:34">
      <c r="AE658" t="s">
        <v>4615</v>
      </c>
      <c r="AF658" t="s">
        <v>4616</v>
      </c>
      <c r="AG658" t="str">
        <f t="shared" si="79"/>
        <v>A679081</v>
      </c>
      <c r="AH658" t="s">
        <v>3929</v>
      </c>
    </row>
    <row r="659" spans="31:34">
      <c r="AE659" t="s">
        <v>1973</v>
      </c>
      <c r="AF659" t="s">
        <v>1972</v>
      </c>
      <c r="AG659" t="str">
        <f t="shared" si="79"/>
        <v>A679115</v>
      </c>
      <c r="AH659" t="s">
        <v>3929</v>
      </c>
    </row>
    <row r="660" spans="31:34">
      <c r="AE660" t="s">
        <v>1974</v>
      </c>
      <c r="AF660" t="s">
        <v>1975</v>
      </c>
      <c r="AG660" t="str">
        <f t="shared" si="79"/>
        <v>A679115</v>
      </c>
      <c r="AH660" t="s">
        <v>3929</v>
      </c>
    </row>
    <row r="661" spans="31:34">
      <c r="AE661" t="s">
        <v>2213</v>
      </c>
      <c r="AF661" t="s">
        <v>2214</v>
      </c>
      <c r="AG661" t="str">
        <f t="shared" si="79"/>
        <v>A679115</v>
      </c>
      <c r="AH661" t="s">
        <v>3929</v>
      </c>
    </row>
    <row r="662" spans="31:34">
      <c r="AE662" t="s">
        <v>2215</v>
      </c>
      <c r="AF662" t="s">
        <v>2216</v>
      </c>
      <c r="AG662" t="str">
        <f t="shared" si="79"/>
        <v>A679115</v>
      </c>
      <c r="AH662" t="s">
        <v>3929</v>
      </c>
    </row>
    <row r="663" spans="31:34">
      <c r="AE663" t="s">
        <v>4617</v>
      </c>
      <c r="AF663" t="s">
        <v>4618</v>
      </c>
      <c r="AG663" t="str">
        <f t="shared" si="79"/>
        <v>A679115</v>
      </c>
      <c r="AH663" t="s">
        <v>3929</v>
      </c>
    </row>
    <row r="664" spans="31:34">
      <c r="AE664" t="s">
        <v>4619</v>
      </c>
      <c r="AF664" t="s">
        <v>4620</v>
      </c>
      <c r="AG664" t="str">
        <f t="shared" si="79"/>
        <v>A679115</v>
      </c>
      <c r="AH664" t="s">
        <v>3929</v>
      </c>
    </row>
    <row r="665" spans="31:34">
      <c r="AE665" t="s">
        <v>4621</v>
      </c>
      <c r="AF665" t="s">
        <v>4622</v>
      </c>
      <c r="AG665" t="str">
        <f t="shared" si="79"/>
        <v>A679115</v>
      </c>
      <c r="AH665" t="s">
        <v>3929</v>
      </c>
    </row>
    <row r="666" spans="31:34">
      <c r="AE666" t="s">
        <v>4623</v>
      </c>
      <c r="AF666" t="s">
        <v>4624</v>
      </c>
      <c r="AG666" t="str">
        <f t="shared" si="79"/>
        <v>A679115</v>
      </c>
      <c r="AH666" t="s">
        <v>3929</v>
      </c>
    </row>
    <row r="667" spans="31:34">
      <c r="AE667" t="s">
        <v>739</v>
      </c>
      <c r="AF667" t="s">
        <v>249</v>
      </c>
      <c r="AG667" t="str">
        <f t="shared" si="79"/>
        <v>K679084</v>
      </c>
      <c r="AH667" t="s">
        <v>3929</v>
      </c>
    </row>
    <row r="668" spans="31:34">
      <c r="AE668" t="s">
        <v>740</v>
      </c>
      <c r="AF668" t="s">
        <v>250</v>
      </c>
      <c r="AG668" t="str">
        <f t="shared" si="79"/>
        <v>K679084</v>
      </c>
      <c r="AH668" t="s">
        <v>3929</v>
      </c>
    </row>
    <row r="669" spans="31:34">
      <c r="AE669" t="s">
        <v>741</v>
      </c>
      <c r="AF669" t="s">
        <v>742</v>
      </c>
      <c r="AG669" t="str">
        <f t="shared" si="79"/>
        <v>K679084</v>
      </c>
      <c r="AH669" t="s">
        <v>3929</v>
      </c>
    </row>
    <row r="670" spans="31:34">
      <c r="AE670" t="s">
        <v>1149</v>
      </c>
      <c r="AF670" t="s">
        <v>966</v>
      </c>
      <c r="AG670" t="str">
        <f t="shared" si="79"/>
        <v>K679084</v>
      </c>
      <c r="AH670" t="s">
        <v>3929</v>
      </c>
    </row>
    <row r="671" spans="31:34">
      <c r="AE671" t="s">
        <v>1976</v>
      </c>
      <c r="AF671" t="s">
        <v>1977</v>
      </c>
      <c r="AG671" t="str">
        <f t="shared" si="79"/>
        <v>K679084</v>
      </c>
      <c r="AH671" t="s">
        <v>3929</v>
      </c>
    </row>
    <row r="672" spans="31:34">
      <c r="AE672" t="s">
        <v>1978</v>
      </c>
      <c r="AF672" t="s">
        <v>972</v>
      </c>
      <c r="AG672" t="str">
        <f t="shared" si="79"/>
        <v>K679084</v>
      </c>
      <c r="AH672" t="s">
        <v>3929</v>
      </c>
    </row>
    <row r="673" spans="31:34">
      <c r="AE673" t="s">
        <v>744</v>
      </c>
      <c r="AF673" t="s">
        <v>745</v>
      </c>
      <c r="AG673" t="str">
        <f t="shared" si="79"/>
        <v>K679106</v>
      </c>
      <c r="AH673" t="s">
        <v>3929</v>
      </c>
    </row>
    <row r="674" spans="31:34">
      <c r="AE674" t="s">
        <v>746</v>
      </c>
      <c r="AF674" t="s">
        <v>747</v>
      </c>
      <c r="AG674" t="str">
        <f t="shared" si="79"/>
        <v>A622125</v>
      </c>
      <c r="AH674" t="s">
        <v>3923</v>
      </c>
    </row>
    <row r="675" spans="31:34">
      <c r="AE675" t="s">
        <v>748</v>
      </c>
      <c r="AF675" t="s">
        <v>749</v>
      </c>
      <c r="AG675" t="str">
        <f t="shared" si="79"/>
        <v>A622125</v>
      </c>
      <c r="AH675" t="s">
        <v>3923</v>
      </c>
    </row>
    <row r="676" spans="31:34">
      <c r="AE676" t="s">
        <v>4625</v>
      </c>
      <c r="AF676" t="s">
        <v>4626</v>
      </c>
      <c r="AG676" t="str">
        <f t="shared" si="79"/>
        <v>A622125</v>
      </c>
      <c r="AH676" t="s">
        <v>3923</v>
      </c>
    </row>
    <row r="677" spans="31:34">
      <c r="AE677" t="s">
        <v>750</v>
      </c>
      <c r="AF677" t="s">
        <v>751</v>
      </c>
      <c r="AG677" t="str">
        <f t="shared" si="79"/>
        <v>A622125</v>
      </c>
      <c r="AH677" t="s">
        <v>3923</v>
      </c>
    </row>
    <row r="678" spans="31:34">
      <c r="AE678" t="s">
        <v>752</v>
      </c>
      <c r="AF678" t="s">
        <v>753</v>
      </c>
      <c r="AG678" t="str">
        <f t="shared" si="79"/>
        <v>A622125</v>
      </c>
      <c r="AH678" t="s">
        <v>3923</v>
      </c>
    </row>
    <row r="679" spans="31:34">
      <c r="AE679" t="s">
        <v>754</v>
      </c>
      <c r="AF679" t="s">
        <v>755</v>
      </c>
      <c r="AG679" t="str">
        <f t="shared" si="79"/>
        <v>A622125</v>
      </c>
      <c r="AH679" t="s">
        <v>3923</v>
      </c>
    </row>
    <row r="680" spans="31:34">
      <c r="AE680" t="s">
        <v>756</v>
      </c>
      <c r="AF680" t="s">
        <v>757</v>
      </c>
      <c r="AG680" t="str">
        <f t="shared" si="79"/>
        <v>A622125</v>
      </c>
      <c r="AH680" t="s">
        <v>3923</v>
      </c>
    </row>
    <row r="681" spans="31:34">
      <c r="AE681" t="s">
        <v>758</v>
      </c>
      <c r="AF681" t="s">
        <v>759</v>
      </c>
      <c r="AG681" t="str">
        <f t="shared" si="79"/>
        <v>A622125</v>
      </c>
      <c r="AH681" t="s">
        <v>3923</v>
      </c>
    </row>
    <row r="682" spans="31:34">
      <c r="AE682" t="s">
        <v>1150</v>
      </c>
      <c r="AF682" t="s">
        <v>1151</v>
      </c>
      <c r="AG682" t="str">
        <f t="shared" si="79"/>
        <v>A622125</v>
      </c>
      <c r="AH682" t="s">
        <v>3923</v>
      </c>
    </row>
    <row r="683" spans="31:34">
      <c r="AE683" t="s">
        <v>1152</v>
      </c>
      <c r="AF683" t="s">
        <v>1153</v>
      </c>
      <c r="AG683" t="str">
        <f t="shared" si="79"/>
        <v>A622125</v>
      </c>
      <c r="AH683" t="s">
        <v>3923</v>
      </c>
    </row>
    <row r="684" spans="31:34">
      <c r="AE684" t="s">
        <v>1154</v>
      </c>
      <c r="AF684" t="s">
        <v>1155</v>
      </c>
      <c r="AG684" t="str">
        <f t="shared" si="79"/>
        <v>A622125</v>
      </c>
      <c r="AH684" t="s">
        <v>3923</v>
      </c>
    </row>
    <row r="685" spans="31:34">
      <c r="AE685" t="s">
        <v>1156</v>
      </c>
      <c r="AF685" t="s">
        <v>1157</v>
      </c>
      <c r="AG685" t="str">
        <f t="shared" si="79"/>
        <v>A622125</v>
      </c>
      <c r="AH685" t="s">
        <v>3923</v>
      </c>
    </row>
    <row r="686" spans="31:34">
      <c r="AE686" t="s">
        <v>1158</v>
      </c>
      <c r="AF686" t="s">
        <v>1159</v>
      </c>
      <c r="AG686" t="str">
        <f t="shared" si="79"/>
        <v>A622125</v>
      </c>
      <c r="AH686" t="s">
        <v>3923</v>
      </c>
    </row>
    <row r="687" spans="31:34">
      <c r="AE687" t="s">
        <v>1160</v>
      </c>
      <c r="AF687" t="s">
        <v>1161</v>
      </c>
      <c r="AG687" t="str">
        <f t="shared" si="79"/>
        <v>A622125</v>
      </c>
      <c r="AH687" t="s">
        <v>3923</v>
      </c>
    </row>
    <row r="688" spans="31:34">
      <c r="AE688" t="s">
        <v>1163</v>
      </c>
      <c r="AF688" t="s">
        <v>1164</v>
      </c>
      <c r="AG688" t="str">
        <f t="shared" si="79"/>
        <v>A622125</v>
      </c>
      <c r="AH688" t="s">
        <v>3923</v>
      </c>
    </row>
    <row r="689" spans="31:34">
      <c r="AE689" t="s">
        <v>1165</v>
      </c>
      <c r="AF689" t="s">
        <v>1166</v>
      </c>
      <c r="AG689" t="str">
        <f t="shared" si="79"/>
        <v>A622125</v>
      </c>
      <c r="AH689" t="s">
        <v>3923</v>
      </c>
    </row>
    <row r="690" spans="31:34">
      <c r="AE690" t="s">
        <v>1167</v>
      </c>
      <c r="AF690" t="s">
        <v>1168</v>
      </c>
      <c r="AG690" t="str">
        <f t="shared" si="79"/>
        <v>A622125</v>
      </c>
      <c r="AH690" t="s">
        <v>3923</v>
      </c>
    </row>
    <row r="691" spans="31:34">
      <c r="AE691" t="s">
        <v>1169</v>
      </c>
      <c r="AF691" t="s">
        <v>1170</v>
      </c>
      <c r="AG691" t="str">
        <f t="shared" si="79"/>
        <v>A622125</v>
      </c>
      <c r="AH691" t="s">
        <v>3923</v>
      </c>
    </row>
    <row r="692" spans="31:34">
      <c r="AE692" t="s">
        <v>1171</v>
      </c>
      <c r="AF692" t="s">
        <v>1172</v>
      </c>
      <c r="AG692" t="str">
        <f t="shared" si="79"/>
        <v>A622125</v>
      </c>
      <c r="AH692" t="s">
        <v>3923</v>
      </c>
    </row>
    <row r="693" spans="31:34">
      <c r="AE693" t="s">
        <v>1173</v>
      </c>
      <c r="AF693" t="s">
        <v>1174</v>
      </c>
      <c r="AG693" t="str">
        <f t="shared" si="79"/>
        <v>A622125</v>
      </c>
      <c r="AH693" t="s">
        <v>3923</v>
      </c>
    </row>
    <row r="694" spans="31:34">
      <c r="AE694" t="s">
        <v>1979</v>
      </c>
      <c r="AF694" t="s">
        <v>1980</v>
      </c>
      <c r="AG694" t="str">
        <f t="shared" si="79"/>
        <v>A622125</v>
      </c>
      <c r="AH694" t="s">
        <v>3923</v>
      </c>
    </row>
    <row r="695" spans="31:34">
      <c r="AE695" t="s">
        <v>1981</v>
      </c>
      <c r="AF695" t="s">
        <v>1982</v>
      </c>
      <c r="AG695" t="str">
        <f t="shared" si="79"/>
        <v>A622125</v>
      </c>
      <c r="AH695" t="s">
        <v>3923</v>
      </c>
    </row>
    <row r="696" spans="31:34">
      <c r="AE696" t="s">
        <v>1983</v>
      </c>
      <c r="AF696" t="s">
        <v>1984</v>
      </c>
      <c r="AG696" t="str">
        <f t="shared" si="79"/>
        <v>A622125</v>
      </c>
      <c r="AH696" t="s">
        <v>3923</v>
      </c>
    </row>
    <row r="697" spans="31:34">
      <c r="AE697" t="s">
        <v>1985</v>
      </c>
      <c r="AF697" t="s">
        <v>1986</v>
      </c>
      <c r="AG697" t="str">
        <f t="shared" si="79"/>
        <v>A622125</v>
      </c>
      <c r="AH697" t="s">
        <v>3923</v>
      </c>
    </row>
    <row r="698" spans="31:34">
      <c r="AE698" t="s">
        <v>1987</v>
      </c>
      <c r="AF698" t="s">
        <v>1988</v>
      </c>
      <c r="AG698" t="str">
        <f t="shared" si="79"/>
        <v>A622125</v>
      </c>
      <c r="AH698" t="s">
        <v>3923</v>
      </c>
    </row>
    <row r="699" spans="31:34">
      <c r="AE699" t="s">
        <v>1989</v>
      </c>
      <c r="AF699" t="s">
        <v>1990</v>
      </c>
      <c r="AG699" t="str">
        <f t="shared" si="79"/>
        <v>A622125</v>
      </c>
      <c r="AH699" t="s">
        <v>3923</v>
      </c>
    </row>
    <row r="700" spans="31:34">
      <c r="AE700" t="s">
        <v>1991</v>
      </c>
      <c r="AF700" t="s">
        <v>1992</v>
      </c>
      <c r="AG700" t="str">
        <f t="shared" si="79"/>
        <v>A622125</v>
      </c>
      <c r="AH700" t="s">
        <v>3923</v>
      </c>
    </row>
    <row r="701" spans="31:34">
      <c r="AE701" t="s">
        <v>1993</v>
      </c>
      <c r="AF701" t="s">
        <v>1994</v>
      </c>
      <c r="AG701" t="str">
        <f t="shared" si="79"/>
        <v>A622125</v>
      </c>
      <c r="AH701" t="s">
        <v>3923</v>
      </c>
    </row>
    <row r="702" spans="31:34">
      <c r="AE702" t="s">
        <v>1995</v>
      </c>
      <c r="AF702" t="s">
        <v>1996</v>
      </c>
      <c r="AG702" t="str">
        <f t="shared" si="79"/>
        <v>A622125</v>
      </c>
      <c r="AH702" t="s">
        <v>3923</v>
      </c>
    </row>
    <row r="703" spans="31:34">
      <c r="AE703" t="s">
        <v>1997</v>
      </c>
      <c r="AF703" t="s">
        <v>1998</v>
      </c>
      <c r="AG703" t="str">
        <f t="shared" si="79"/>
        <v>A622125</v>
      </c>
      <c r="AH703" t="s">
        <v>3923</v>
      </c>
    </row>
    <row r="704" spans="31:34">
      <c r="AE704" t="s">
        <v>1999</v>
      </c>
      <c r="AF704" t="s">
        <v>2000</v>
      </c>
      <c r="AG704" t="str">
        <f t="shared" si="79"/>
        <v>A622125</v>
      </c>
      <c r="AH704" t="s">
        <v>3923</v>
      </c>
    </row>
    <row r="705" spans="31:34">
      <c r="AE705" t="s">
        <v>2001</v>
      </c>
      <c r="AF705" t="s">
        <v>2002</v>
      </c>
      <c r="AG705" t="str">
        <f t="shared" si="79"/>
        <v>A622125</v>
      </c>
      <c r="AH705" t="s">
        <v>3923</v>
      </c>
    </row>
    <row r="706" spans="31:34">
      <c r="AE706" t="s">
        <v>2003</v>
      </c>
      <c r="AF706" t="s">
        <v>2004</v>
      </c>
      <c r="AG706" t="str">
        <f t="shared" si="79"/>
        <v>A622125</v>
      </c>
      <c r="AH706" t="s">
        <v>3923</v>
      </c>
    </row>
    <row r="707" spans="31:34">
      <c r="AE707" t="s">
        <v>2005</v>
      </c>
      <c r="AF707" t="s">
        <v>2006</v>
      </c>
      <c r="AG707" t="str">
        <f t="shared" si="79"/>
        <v>A622125</v>
      </c>
      <c r="AH707" t="s">
        <v>3923</v>
      </c>
    </row>
    <row r="708" spans="31:34">
      <c r="AE708" t="s">
        <v>2007</v>
      </c>
      <c r="AF708" t="s">
        <v>2008</v>
      </c>
      <c r="AG708" t="str">
        <f t="shared" si="79"/>
        <v>A622125</v>
      </c>
      <c r="AH708" t="s">
        <v>3923</v>
      </c>
    </row>
    <row r="709" spans="31:34">
      <c r="AE709" t="s">
        <v>2009</v>
      </c>
      <c r="AF709" t="s">
        <v>2010</v>
      </c>
      <c r="AG709" t="str">
        <f t="shared" si="79"/>
        <v>A622125</v>
      </c>
      <c r="AH709" t="s">
        <v>3923</v>
      </c>
    </row>
    <row r="710" spans="31:34">
      <c r="AE710" t="s">
        <v>2011</v>
      </c>
      <c r="AF710" t="s">
        <v>1162</v>
      </c>
      <c r="AG710" t="str">
        <f t="shared" si="79"/>
        <v>A622125</v>
      </c>
      <c r="AH710" t="s">
        <v>3923</v>
      </c>
    </row>
    <row r="711" spans="31:34">
      <c r="AE711" t="s">
        <v>2012</v>
      </c>
      <c r="AF711" t="s">
        <v>2013</v>
      </c>
      <c r="AG711" t="str">
        <f t="shared" si="79"/>
        <v>A622125</v>
      </c>
      <c r="AH711" t="s">
        <v>3923</v>
      </c>
    </row>
    <row r="712" spans="31:34">
      <c r="AE712" t="s">
        <v>2014</v>
      </c>
      <c r="AF712" t="s">
        <v>2015</v>
      </c>
      <c r="AG712" t="str">
        <f t="shared" ref="AG712:AG775" si="80">LEFT(AE712,7)</f>
        <v>A622125</v>
      </c>
      <c r="AH712" t="s">
        <v>3923</v>
      </c>
    </row>
    <row r="713" spans="31:34">
      <c r="AE713" t="s">
        <v>2016</v>
      </c>
      <c r="AF713" t="s">
        <v>2017</v>
      </c>
      <c r="AG713" t="str">
        <f t="shared" si="80"/>
        <v>A622125</v>
      </c>
      <c r="AH713" t="s">
        <v>3923</v>
      </c>
    </row>
    <row r="714" spans="31:34">
      <c r="AE714" t="s">
        <v>2217</v>
      </c>
      <c r="AF714" t="s">
        <v>2218</v>
      </c>
      <c r="AG714" t="str">
        <f t="shared" si="80"/>
        <v>A622125</v>
      </c>
      <c r="AH714" t="s">
        <v>3923</v>
      </c>
    </row>
    <row r="715" spans="31:34">
      <c r="AE715" t="s">
        <v>2219</v>
      </c>
      <c r="AF715" t="s">
        <v>2220</v>
      </c>
      <c r="AG715" t="str">
        <f t="shared" si="80"/>
        <v>A622125</v>
      </c>
      <c r="AH715" t="s">
        <v>3923</v>
      </c>
    </row>
    <row r="716" spans="31:34">
      <c r="AE716" t="s">
        <v>2221</v>
      </c>
      <c r="AF716" t="s">
        <v>2222</v>
      </c>
      <c r="AG716" t="str">
        <f t="shared" si="80"/>
        <v>A622125</v>
      </c>
      <c r="AH716" t="s">
        <v>3923</v>
      </c>
    </row>
    <row r="717" spans="31:34">
      <c r="AE717" t="s">
        <v>2223</v>
      </c>
      <c r="AF717" t="s">
        <v>2224</v>
      </c>
      <c r="AG717" t="str">
        <f t="shared" si="80"/>
        <v>A622125</v>
      </c>
      <c r="AH717" t="s">
        <v>3923</v>
      </c>
    </row>
    <row r="718" spans="31:34">
      <c r="AE718" t="s">
        <v>2225</v>
      </c>
      <c r="AF718" t="s">
        <v>2226</v>
      </c>
      <c r="AG718" t="str">
        <f t="shared" si="80"/>
        <v>A622125</v>
      </c>
      <c r="AH718" t="s">
        <v>3923</v>
      </c>
    </row>
    <row r="719" spans="31:34">
      <c r="AE719" t="s">
        <v>2227</v>
      </c>
      <c r="AF719" t="s">
        <v>2228</v>
      </c>
      <c r="AG719" t="str">
        <f t="shared" si="80"/>
        <v>A622125</v>
      </c>
      <c r="AH719" t="s">
        <v>3923</v>
      </c>
    </row>
    <row r="720" spans="31:34">
      <c r="AE720" t="s">
        <v>2229</v>
      </c>
      <c r="AF720" t="s">
        <v>2230</v>
      </c>
      <c r="AG720" t="str">
        <f t="shared" si="80"/>
        <v>A622125</v>
      </c>
      <c r="AH720" t="s">
        <v>3923</v>
      </c>
    </row>
    <row r="721" spans="31:34">
      <c r="AE721" t="s">
        <v>2231</v>
      </c>
      <c r="AF721" t="s">
        <v>2232</v>
      </c>
      <c r="AG721" t="str">
        <f t="shared" si="80"/>
        <v>A622125</v>
      </c>
      <c r="AH721" t="s">
        <v>3923</v>
      </c>
    </row>
    <row r="722" spans="31:34">
      <c r="AE722" t="s">
        <v>2233</v>
      </c>
      <c r="AF722" t="s">
        <v>2234</v>
      </c>
      <c r="AG722" t="str">
        <f t="shared" si="80"/>
        <v>A622125</v>
      </c>
      <c r="AH722" t="s">
        <v>3923</v>
      </c>
    </row>
    <row r="723" spans="31:34">
      <c r="AE723" t="s">
        <v>2235</v>
      </c>
      <c r="AF723" t="s">
        <v>2236</v>
      </c>
      <c r="AG723" t="str">
        <f t="shared" si="80"/>
        <v>A622125</v>
      </c>
      <c r="AH723" t="s">
        <v>3923</v>
      </c>
    </row>
    <row r="724" spans="31:34">
      <c r="AE724" t="s">
        <v>2237</v>
      </c>
      <c r="AF724" t="s">
        <v>1041</v>
      </c>
      <c r="AG724" t="str">
        <f t="shared" si="80"/>
        <v>A622125</v>
      </c>
      <c r="AH724" t="s">
        <v>3923</v>
      </c>
    </row>
    <row r="725" spans="31:34">
      <c r="AE725" t="s">
        <v>2238</v>
      </c>
      <c r="AF725" t="s">
        <v>2239</v>
      </c>
      <c r="AG725" t="str">
        <f t="shared" si="80"/>
        <v>A622125</v>
      </c>
      <c r="AH725" t="s">
        <v>3923</v>
      </c>
    </row>
    <row r="726" spans="31:34">
      <c r="AE726" t="s">
        <v>2240</v>
      </c>
      <c r="AF726" t="s">
        <v>2241</v>
      </c>
      <c r="AG726" t="str">
        <f t="shared" si="80"/>
        <v>A622125</v>
      </c>
      <c r="AH726" t="s">
        <v>3923</v>
      </c>
    </row>
    <row r="727" spans="31:34">
      <c r="AE727" t="s">
        <v>2242</v>
      </c>
      <c r="AF727" t="s">
        <v>2243</v>
      </c>
      <c r="AG727" t="str">
        <f t="shared" si="80"/>
        <v>A622125</v>
      </c>
      <c r="AH727" t="s">
        <v>3923</v>
      </c>
    </row>
    <row r="728" spans="31:34">
      <c r="AE728" t="s">
        <v>2244</v>
      </c>
      <c r="AF728" t="s">
        <v>2245</v>
      </c>
      <c r="AG728" t="str">
        <f t="shared" si="80"/>
        <v>A622125</v>
      </c>
      <c r="AH728" t="s">
        <v>3923</v>
      </c>
    </row>
    <row r="729" spans="31:34">
      <c r="AE729" t="s">
        <v>2246</v>
      </c>
      <c r="AF729" t="s">
        <v>2247</v>
      </c>
      <c r="AG729" t="str">
        <f t="shared" si="80"/>
        <v>A622125</v>
      </c>
      <c r="AH729" t="s">
        <v>3923</v>
      </c>
    </row>
    <row r="730" spans="31:34">
      <c r="AE730" t="s">
        <v>2248</v>
      </c>
      <c r="AF730" t="s">
        <v>2249</v>
      </c>
      <c r="AG730" t="str">
        <f t="shared" si="80"/>
        <v>A622125</v>
      </c>
      <c r="AH730" t="s">
        <v>3923</v>
      </c>
    </row>
    <row r="731" spans="31:34">
      <c r="AE731" t="s">
        <v>2250</v>
      </c>
      <c r="AF731" t="s">
        <v>2251</v>
      </c>
      <c r="AG731" t="str">
        <f t="shared" si="80"/>
        <v>A622125</v>
      </c>
      <c r="AH731" t="s">
        <v>3923</v>
      </c>
    </row>
    <row r="732" spans="31:34">
      <c r="AE732" t="s">
        <v>2252</v>
      </c>
      <c r="AF732" t="s">
        <v>2253</v>
      </c>
      <c r="AG732" t="str">
        <f t="shared" si="80"/>
        <v>A622125</v>
      </c>
      <c r="AH732" t="s">
        <v>3923</v>
      </c>
    </row>
    <row r="733" spans="31:34">
      <c r="AE733" t="s">
        <v>2254</v>
      </c>
      <c r="AF733" t="s">
        <v>2146</v>
      </c>
      <c r="AG733" t="str">
        <f t="shared" si="80"/>
        <v>A622125</v>
      </c>
      <c r="AH733" t="s">
        <v>3923</v>
      </c>
    </row>
    <row r="734" spans="31:34">
      <c r="AE734" t="s">
        <v>2255</v>
      </c>
      <c r="AF734" t="s">
        <v>2256</v>
      </c>
      <c r="AG734" t="str">
        <f t="shared" si="80"/>
        <v>A622125</v>
      </c>
      <c r="AH734" t="s">
        <v>3923</v>
      </c>
    </row>
    <row r="735" spans="31:34">
      <c r="AE735" t="s">
        <v>2257</v>
      </c>
      <c r="AF735" t="s">
        <v>2258</v>
      </c>
      <c r="AG735" t="str">
        <f t="shared" si="80"/>
        <v>A622125</v>
      </c>
      <c r="AH735" t="s">
        <v>3923</v>
      </c>
    </row>
    <row r="736" spans="31:34">
      <c r="AE736" t="s">
        <v>2259</v>
      </c>
      <c r="AF736" t="s">
        <v>2260</v>
      </c>
      <c r="AG736" t="str">
        <f t="shared" si="80"/>
        <v>A622125</v>
      </c>
      <c r="AH736" t="s">
        <v>3923</v>
      </c>
    </row>
    <row r="737" spans="31:34">
      <c r="AE737" t="s">
        <v>2261</v>
      </c>
      <c r="AF737" t="s">
        <v>2262</v>
      </c>
      <c r="AG737" t="str">
        <f t="shared" si="80"/>
        <v>A622125</v>
      </c>
      <c r="AH737" t="s">
        <v>3923</v>
      </c>
    </row>
    <row r="738" spans="31:34">
      <c r="AE738" t="s">
        <v>2263</v>
      </c>
      <c r="AF738" t="s">
        <v>2264</v>
      </c>
      <c r="AG738" t="str">
        <f t="shared" si="80"/>
        <v>A622125</v>
      </c>
      <c r="AH738" t="s">
        <v>3923</v>
      </c>
    </row>
    <row r="739" spans="31:34">
      <c r="AE739" t="s">
        <v>2265</v>
      </c>
      <c r="AF739" t="s">
        <v>2266</v>
      </c>
      <c r="AG739" t="str">
        <f t="shared" si="80"/>
        <v>A622125</v>
      </c>
      <c r="AH739" t="s">
        <v>3923</v>
      </c>
    </row>
    <row r="740" spans="31:34">
      <c r="AE740" t="s">
        <v>2267</v>
      </c>
      <c r="AF740" t="s">
        <v>1090</v>
      </c>
      <c r="AG740" t="str">
        <f t="shared" si="80"/>
        <v>A622125</v>
      </c>
      <c r="AH740" t="s">
        <v>3923</v>
      </c>
    </row>
    <row r="741" spans="31:34">
      <c r="AE741" t="s">
        <v>2268</v>
      </c>
      <c r="AF741" t="s">
        <v>2269</v>
      </c>
      <c r="AG741" t="str">
        <f t="shared" si="80"/>
        <v>A622125</v>
      </c>
      <c r="AH741" t="s">
        <v>3923</v>
      </c>
    </row>
    <row r="742" spans="31:34">
      <c r="AE742" t="s">
        <v>4627</v>
      </c>
      <c r="AF742" t="s">
        <v>4628</v>
      </c>
      <c r="AG742" t="str">
        <f t="shared" si="80"/>
        <v>A622125</v>
      </c>
      <c r="AH742" t="s">
        <v>3923</v>
      </c>
    </row>
    <row r="743" spans="31:34">
      <c r="AE743" t="s">
        <v>4629</v>
      </c>
      <c r="AF743" t="s">
        <v>4630</v>
      </c>
      <c r="AG743" t="str">
        <f t="shared" si="80"/>
        <v>A622125</v>
      </c>
      <c r="AH743" t="s">
        <v>3923</v>
      </c>
    </row>
    <row r="744" spans="31:34">
      <c r="AE744" t="s">
        <v>4631</v>
      </c>
      <c r="AF744" t="s">
        <v>4632</v>
      </c>
      <c r="AG744" t="str">
        <f t="shared" si="80"/>
        <v>A622125</v>
      </c>
      <c r="AH744" t="s">
        <v>3923</v>
      </c>
    </row>
    <row r="745" spans="31:34">
      <c r="AE745" t="s">
        <v>4633</v>
      </c>
      <c r="AF745" t="s">
        <v>4634</v>
      </c>
      <c r="AG745" t="str">
        <f t="shared" si="80"/>
        <v>A622125</v>
      </c>
      <c r="AH745" t="s">
        <v>3923</v>
      </c>
    </row>
    <row r="746" spans="31:34">
      <c r="AE746" t="s">
        <v>4635</v>
      </c>
      <c r="AF746" t="s">
        <v>4636</v>
      </c>
      <c r="AG746" t="str">
        <f t="shared" si="80"/>
        <v>A622125</v>
      </c>
      <c r="AH746" t="s">
        <v>3923</v>
      </c>
    </row>
    <row r="747" spans="31:34">
      <c r="AE747" t="s">
        <v>4637</v>
      </c>
      <c r="AF747" t="s">
        <v>4638</v>
      </c>
      <c r="AG747" t="str">
        <f t="shared" si="80"/>
        <v>A622125</v>
      </c>
      <c r="AH747" t="s">
        <v>3923</v>
      </c>
    </row>
    <row r="748" spans="31:34">
      <c r="AE748" t="s">
        <v>4639</v>
      </c>
      <c r="AF748" t="s">
        <v>4640</v>
      </c>
      <c r="AG748" t="str">
        <f t="shared" si="80"/>
        <v>A622125</v>
      </c>
      <c r="AH748" t="s">
        <v>3923</v>
      </c>
    </row>
    <row r="749" spans="31:34">
      <c r="AE749" t="s">
        <v>4641</v>
      </c>
      <c r="AF749" t="s">
        <v>4642</v>
      </c>
      <c r="AG749" t="str">
        <f t="shared" si="80"/>
        <v>A622125</v>
      </c>
      <c r="AH749" t="s">
        <v>3923</v>
      </c>
    </row>
    <row r="750" spans="31:34">
      <c r="AE750" t="s">
        <v>4643</v>
      </c>
      <c r="AF750" t="s">
        <v>4644</v>
      </c>
      <c r="AG750" t="str">
        <f t="shared" si="80"/>
        <v>A622125</v>
      </c>
      <c r="AH750" t="s">
        <v>3923</v>
      </c>
    </row>
    <row r="751" spans="31:34">
      <c r="AE751" t="s">
        <v>4645</v>
      </c>
      <c r="AF751" t="s">
        <v>4646</v>
      </c>
      <c r="AG751" t="str">
        <f t="shared" si="80"/>
        <v>A622125</v>
      </c>
      <c r="AH751" t="s">
        <v>3923</v>
      </c>
    </row>
    <row r="752" spans="31:34">
      <c r="AE752" t="s">
        <v>4647</v>
      </c>
      <c r="AF752" t="s">
        <v>4648</v>
      </c>
      <c r="AG752" t="str">
        <f t="shared" si="80"/>
        <v>A622125</v>
      </c>
      <c r="AH752" t="s">
        <v>3923</v>
      </c>
    </row>
    <row r="753" spans="31:34">
      <c r="AE753" t="s">
        <v>4649</v>
      </c>
      <c r="AF753" t="s">
        <v>4650</v>
      </c>
      <c r="AG753" t="str">
        <f t="shared" si="80"/>
        <v>A622125</v>
      </c>
      <c r="AH753" t="s">
        <v>3923</v>
      </c>
    </row>
    <row r="754" spans="31:34">
      <c r="AE754" t="s">
        <v>4651</v>
      </c>
      <c r="AF754" t="s">
        <v>4652</v>
      </c>
      <c r="AG754" t="str">
        <f t="shared" si="80"/>
        <v>A622125</v>
      </c>
      <c r="AH754" t="s">
        <v>3923</v>
      </c>
    </row>
    <row r="755" spans="31:34">
      <c r="AE755" t="s">
        <v>4653</v>
      </c>
      <c r="AF755" t="s">
        <v>4654</v>
      </c>
      <c r="AG755" t="str">
        <f t="shared" si="80"/>
        <v>A622125</v>
      </c>
      <c r="AH755" t="s">
        <v>3923</v>
      </c>
    </row>
    <row r="756" spans="31:34">
      <c r="AE756" t="s">
        <v>4655</v>
      </c>
      <c r="AF756" t="s">
        <v>4656</v>
      </c>
      <c r="AG756" t="str">
        <f t="shared" si="80"/>
        <v>A622125</v>
      </c>
      <c r="AH756" t="s">
        <v>3923</v>
      </c>
    </row>
    <row r="757" spans="31:34">
      <c r="AE757" t="s">
        <v>4657</v>
      </c>
      <c r="AF757" t="s">
        <v>4658</v>
      </c>
      <c r="AG757" t="str">
        <f t="shared" si="80"/>
        <v>A622125</v>
      </c>
      <c r="AH757" t="s">
        <v>3923</v>
      </c>
    </row>
    <row r="758" spans="31:34">
      <c r="AE758" t="s">
        <v>4659</v>
      </c>
      <c r="AF758" t="s">
        <v>4660</v>
      </c>
      <c r="AG758" t="str">
        <f t="shared" si="80"/>
        <v>A622125</v>
      </c>
      <c r="AH758" t="s">
        <v>3923</v>
      </c>
    </row>
    <row r="759" spans="31:34">
      <c r="AE759" t="s">
        <v>4661</v>
      </c>
      <c r="AF759" t="s">
        <v>4662</v>
      </c>
      <c r="AG759" t="str">
        <f t="shared" si="80"/>
        <v>A622125</v>
      </c>
      <c r="AH759" t="s">
        <v>3923</v>
      </c>
    </row>
    <row r="760" spans="31:34">
      <c r="AE760" t="s">
        <v>4663</v>
      </c>
      <c r="AF760" t="s">
        <v>4664</v>
      </c>
      <c r="AG760" t="str">
        <f t="shared" si="80"/>
        <v>A622125</v>
      </c>
      <c r="AH760" t="s">
        <v>3923</v>
      </c>
    </row>
    <row r="761" spans="31:34">
      <c r="AE761" t="s">
        <v>4665</v>
      </c>
      <c r="AF761" t="s">
        <v>4666</v>
      </c>
      <c r="AG761" t="str">
        <f t="shared" si="80"/>
        <v>A622125</v>
      </c>
      <c r="AH761" t="s">
        <v>3923</v>
      </c>
    </row>
    <row r="762" spans="31:34">
      <c r="AE762" t="s">
        <v>4667</v>
      </c>
      <c r="AF762" t="s">
        <v>4668</v>
      </c>
      <c r="AG762" t="str">
        <f t="shared" si="80"/>
        <v>A622125</v>
      </c>
      <c r="AH762" t="s">
        <v>3923</v>
      </c>
    </row>
    <row r="763" spans="31:34">
      <c r="AE763" t="s">
        <v>4669</v>
      </c>
      <c r="AF763" t="s">
        <v>4670</v>
      </c>
      <c r="AG763" t="str">
        <f t="shared" si="80"/>
        <v>A622125</v>
      </c>
      <c r="AH763" t="s">
        <v>3923</v>
      </c>
    </row>
    <row r="764" spans="31:34">
      <c r="AE764" t="s">
        <v>4671</v>
      </c>
      <c r="AF764" t="s">
        <v>4672</v>
      </c>
      <c r="AG764" t="str">
        <f t="shared" si="80"/>
        <v>A622125</v>
      </c>
      <c r="AH764" t="s">
        <v>3923</v>
      </c>
    </row>
    <row r="765" spans="31:34">
      <c r="AE765" t="s">
        <v>4673</v>
      </c>
      <c r="AF765" t="s">
        <v>4674</v>
      </c>
      <c r="AG765" t="str">
        <f t="shared" si="80"/>
        <v>A622125</v>
      </c>
      <c r="AH765" t="s">
        <v>3923</v>
      </c>
    </row>
    <row r="766" spans="31:34">
      <c r="AE766" t="s">
        <v>4675</v>
      </c>
      <c r="AF766" t="s">
        <v>4676</v>
      </c>
      <c r="AG766" t="str">
        <f t="shared" si="80"/>
        <v>A622125</v>
      </c>
      <c r="AH766" t="s">
        <v>3923</v>
      </c>
    </row>
    <row r="767" spans="31:34">
      <c r="AE767" t="s">
        <v>4677</v>
      </c>
      <c r="AF767" t="s">
        <v>4678</v>
      </c>
      <c r="AG767" t="str">
        <f t="shared" si="80"/>
        <v>A622125</v>
      </c>
      <c r="AH767" t="s">
        <v>3923</v>
      </c>
    </row>
    <row r="768" spans="31:34">
      <c r="AE768" t="s">
        <v>4679</v>
      </c>
      <c r="AF768" t="s">
        <v>4680</v>
      </c>
      <c r="AG768" t="str">
        <f t="shared" si="80"/>
        <v>A622125</v>
      </c>
      <c r="AH768" t="s">
        <v>3923</v>
      </c>
    </row>
    <row r="769" spans="31:34">
      <c r="AE769" t="s">
        <v>4681</v>
      </c>
      <c r="AF769" t="s">
        <v>4682</v>
      </c>
      <c r="AG769" t="str">
        <f t="shared" si="80"/>
        <v>A622125</v>
      </c>
      <c r="AH769" t="s">
        <v>3923</v>
      </c>
    </row>
    <row r="770" spans="31:34">
      <c r="AE770" t="s">
        <v>4683</v>
      </c>
      <c r="AF770" t="s">
        <v>4684</v>
      </c>
      <c r="AG770" t="str">
        <f t="shared" si="80"/>
        <v>A622125</v>
      </c>
      <c r="AH770" t="s">
        <v>3923</v>
      </c>
    </row>
    <row r="771" spans="31:34">
      <c r="AE771" t="s">
        <v>4685</v>
      </c>
      <c r="AF771" t="s">
        <v>4686</v>
      </c>
      <c r="AG771" t="str">
        <f t="shared" si="80"/>
        <v>A622125</v>
      </c>
      <c r="AH771" t="s">
        <v>3923</v>
      </c>
    </row>
    <row r="772" spans="31:34">
      <c r="AE772" t="s">
        <v>4687</v>
      </c>
      <c r="AF772" t="s">
        <v>4688</v>
      </c>
      <c r="AG772" t="str">
        <f t="shared" si="80"/>
        <v>A622125</v>
      </c>
      <c r="AH772" t="s">
        <v>3923</v>
      </c>
    </row>
    <row r="773" spans="31:34">
      <c r="AE773" t="s">
        <v>4689</v>
      </c>
      <c r="AF773" t="s">
        <v>4690</v>
      </c>
      <c r="AG773" t="str">
        <f t="shared" si="80"/>
        <v>A622125</v>
      </c>
      <c r="AH773" t="s">
        <v>3923</v>
      </c>
    </row>
    <row r="774" spans="31:34">
      <c r="AE774" t="s">
        <v>4691</v>
      </c>
      <c r="AF774" t="s">
        <v>4692</v>
      </c>
      <c r="AG774" t="str">
        <f t="shared" si="80"/>
        <v>A622125</v>
      </c>
      <c r="AH774" t="s">
        <v>3923</v>
      </c>
    </row>
    <row r="775" spans="31:34">
      <c r="AE775" t="s">
        <v>4693</v>
      </c>
      <c r="AF775" t="s">
        <v>4694</v>
      </c>
      <c r="AG775" t="str">
        <f t="shared" si="80"/>
        <v>A622125</v>
      </c>
      <c r="AH775" t="s">
        <v>3923</v>
      </c>
    </row>
    <row r="776" spans="31:34">
      <c r="AE776" t="s">
        <v>4695</v>
      </c>
      <c r="AF776" t="s">
        <v>4696</v>
      </c>
      <c r="AG776" t="str">
        <f t="shared" ref="AG776:AG828" si="81">LEFT(AE776,7)</f>
        <v>A622125</v>
      </c>
      <c r="AH776" t="s">
        <v>3923</v>
      </c>
    </row>
    <row r="777" spans="31:34">
      <c r="AE777" t="s">
        <v>4697</v>
      </c>
      <c r="AF777" t="s">
        <v>4698</v>
      </c>
      <c r="AG777" t="str">
        <f t="shared" si="81"/>
        <v>A622125</v>
      </c>
      <c r="AH777" t="s">
        <v>3923</v>
      </c>
    </row>
    <row r="778" spans="31:34">
      <c r="AE778" t="s">
        <v>4699</v>
      </c>
      <c r="AF778" t="s">
        <v>4700</v>
      </c>
      <c r="AG778" t="str">
        <f t="shared" si="81"/>
        <v>A622125</v>
      </c>
      <c r="AH778" t="s">
        <v>3923</v>
      </c>
    </row>
    <row r="779" spans="31:34">
      <c r="AE779" t="s">
        <v>4701</v>
      </c>
      <c r="AF779" t="s">
        <v>4702</v>
      </c>
      <c r="AG779" t="str">
        <f t="shared" si="81"/>
        <v>A622125</v>
      </c>
      <c r="AH779" t="s">
        <v>3923</v>
      </c>
    </row>
    <row r="780" spans="31:34">
      <c r="AE780" t="s">
        <v>4703</v>
      </c>
      <c r="AF780" t="s">
        <v>4704</v>
      </c>
      <c r="AG780" t="str">
        <f t="shared" si="81"/>
        <v>A622125</v>
      </c>
      <c r="AH780" t="s">
        <v>3923</v>
      </c>
    </row>
    <row r="781" spans="31:34">
      <c r="AE781" t="s">
        <v>4705</v>
      </c>
      <c r="AF781" t="s">
        <v>4706</v>
      </c>
      <c r="AG781" t="str">
        <f t="shared" si="81"/>
        <v>A622125</v>
      </c>
      <c r="AH781" t="s">
        <v>3923</v>
      </c>
    </row>
    <row r="782" spans="31:34">
      <c r="AE782" t="s">
        <v>4707</v>
      </c>
      <c r="AF782" t="s">
        <v>4708</v>
      </c>
      <c r="AG782" t="str">
        <f t="shared" si="81"/>
        <v>A622125</v>
      </c>
      <c r="AH782" t="s">
        <v>3923</v>
      </c>
    </row>
    <row r="783" spans="31:34">
      <c r="AE783" t="s">
        <v>4709</v>
      </c>
      <c r="AF783" t="s">
        <v>4710</v>
      </c>
      <c r="AG783" t="str">
        <f t="shared" si="81"/>
        <v>A622125</v>
      </c>
      <c r="AH783" t="s">
        <v>3923</v>
      </c>
    </row>
    <row r="784" spans="31:34">
      <c r="AE784" t="s">
        <v>4711</v>
      </c>
      <c r="AF784" t="s">
        <v>4712</v>
      </c>
      <c r="AG784" t="str">
        <f t="shared" si="81"/>
        <v>A622125</v>
      </c>
      <c r="AH784" t="s">
        <v>3923</v>
      </c>
    </row>
    <row r="785" spans="31:34">
      <c r="AE785" t="s">
        <v>4713</v>
      </c>
      <c r="AF785" t="s">
        <v>4714</v>
      </c>
      <c r="AG785" t="str">
        <f t="shared" si="81"/>
        <v>A622125</v>
      </c>
      <c r="AH785" t="s">
        <v>3923</v>
      </c>
    </row>
    <row r="786" spans="31:34">
      <c r="AE786" t="s">
        <v>4715</v>
      </c>
      <c r="AF786" t="s">
        <v>4716</v>
      </c>
      <c r="AG786" t="str">
        <f t="shared" si="81"/>
        <v>A622125</v>
      </c>
      <c r="AH786" t="s">
        <v>3923</v>
      </c>
    </row>
    <row r="787" spans="31:34">
      <c r="AE787" t="s">
        <v>4717</v>
      </c>
      <c r="AF787" t="s">
        <v>4718</v>
      </c>
      <c r="AG787" t="str">
        <f t="shared" si="81"/>
        <v>A622125</v>
      </c>
      <c r="AH787" t="s">
        <v>3923</v>
      </c>
    </row>
    <row r="788" spans="31:34">
      <c r="AE788" t="s">
        <v>4719</v>
      </c>
      <c r="AF788" t="s">
        <v>4720</v>
      </c>
      <c r="AG788" t="str">
        <f t="shared" si="81"/>
        <v>A622125</v>
      </c>
      <c r="AH788" t="s">
        <v>3923</v>
      </c>
    </row>
    <row r="789" spans="31:34">
      <c r="AE789" t="s">
        <v>760</v>
      </c>
      <c r="AF789" t="s">
        <v>249</v>
      </c>
      <c r="AG789" t="str">
        <f t="shared" si="81"/>
        <v>K622128</v>
      </c>
      <c r="AH789" t="s">
        <v>3923</v>
      </c>
    </row>
    <row r="790" spans="31:34">
      <c r="AE790" t="s">
        <v>761</v>
      </c>
      <c r="AF790" t="s">
        <v>250</v>
      </c>
      <c r="AG790" t="str">
        <f t="shared" si="81"/>
        <v>K622128</v>
      </c>
      <c r="AH790" t="s">
        <v>3923</v>
      </c>
    </row>
    <row r="791" spans="31:34">
      <c r="AE791" t="s">
        <v>762</v>
      </c>
      <c r="AF791" t="s">
        <v>763</v>
      </c>
      <c r="AG791" t="str">
        <f t="shared" si="81"/>
        <v>K622128</v>
      </c>
      <c r="AH791" t="s">
        <v>3923</v>
      </c>
    </row>
    <row r="792" spans="31:34">
      <c r="AE792" t="s">
        <v>1175</v>
      </c>
      <c r="AF792" t="s">
        <v>1176</v>
      </c>
      <c r="AG792" t="str">
        <f t="shared" si="81"/>
        <v>K622128</v>
      </c>
      <c r="AH792" t="s">
        <v>3923</v>
      </c>
    </row>
    <row r="793" spans="31:34">
      <c r="AE793" t="s">
        <v>1177</v>
      </c>
      <c r="AF793" t="s">
        <v>966</v>
      </c>
      <c r="AG793" t="str">
        <f t="shared" si="81"/>
        <v>K622128</v>
      </c>
      <c r="AH793" t="s">
        <v>3923</v>
      </c>
    </row>
    <row r="794" spans="31:34">
      <c r="AE794" t="s">
        <v>2018</v>
      </c>
      <c r="AF794" t="s">
        <v>1977</v>
      </c>
      <c r="AG794" t="str">
        <f t="shared" si="81"/>
        <v>K622128</v>
      </c>
      <c r="AH794" t="s">
        <v>3923</v>
      </c>
    </row>
    <row r="795" spans="31:34">
      <c r="AE795" t="s">
        <v>2270</v>
      </c>
      <c r="AF795" t="s">
        <v>972</v>
      </c>
      <c r="AG795" t="str">
        <f t="shared" si="81"/>
        <v>K622128</v>
      </c>
      <c r="AH795" t="s">
        <v>3923</v>
      </c>
    </row>
    <row r="796" spans="31:34">
      <c r="AE796" t="s">
        <v>2271</v>
      </c>
      <c r="AF796" t="s">
        <v>2272</v>
      </c>
      <c r="AG796" t="str">
        <f t="shared" si="81"/>
        <v>K628080</v>
      </c>
      <c r="AH796" t="s">
        <v>3925</v>
      </c>
    </row>
    <row r="797" spans="31:34">
      <c r="AE797" t="s">
        <v>977</v>
      </c>
      <c r="AF797" t="s">
        <v>978</v>
      </c>
      <c r="AG797" t="str">
        <f t="shared" si="81"/>
        <v>K628081</v>
      </c>
      <c r="AH797" t="s">
        <v>3925</v>
      </c>
    </row>
    <row r="798" spans="31:34">
      <c r="AE798" t="s">
        <v>979</v>
      </c>
      <c r="AF798" t="s">
        <v>980</v>
      </c>
      <c r="AG798" t="str">
        <f t="shared" si="81"/>
        <v>K628081</v>
      </c>
      <c r="AH798" t="s">
        <v>3925</v>
      </c>
    </row>
    <row r="799" spans="31:34">
      <c r="AE799" t="s">
        <v>2273</v>
      </c>
      <c r="AF799" t="s">
        <v>2272</v>
      </c>
      <c r="AG799" t="str">
        <f t="shared" si="81"/>
        <v>K628081</v>
      </c>
      <c r="AH799" t="s">
        <v>3925</v>
      </c>
    </row>
    <row r="800" spans="31:34">
      <c r="AE800" t="s">
        <v>4721</v>
      </c>
      <c r="AF800" t="s">
        <v>4722</v>
      </c>
      <c r="AG800" t="str">
        <f t="shared" si="81"/>
        <v>K628081</v>
      </c>
      <c r="AH800" t="s">
        <v>3925</v>
      </c>
    </row>
    <row r="801" spans="31:34">
      <c r="AE801" t="s">
        <v>4723</v>
      </c>
      <c r="AF801" t="s">
        <v>4724</v>
      </c>
      <c r="AG801" t="str">
        <f t="shared" si="81"/>
        <v>K628081</v>
      </c>
      <c r="AH801" t="s">
        <v>3925</v>
      </c>
    </row>
    <row r="802" spans="31:34">
      <c r="AE802" t="s">
        <v>981</v>
      </c>
      <c r="AF802" t="s">
        <v>982</v>
      </c>
      <c r="AG802" t="str">
        <f t="shared" si="81"/>
        <v>K628087</v>
      </c>
      <c r="AH802" t="s">
        <v>3943</v>
      </c>
    </row>
    <row r="803" spans="31:34">
      <c r="AE803" t="s">
        <v>983</v>
      </c>
      <c r="AF803" t="s">
        <v>984</v>
      </c>
      <c r="AG803" t="str">
        <f t="shared" si="81"/>
        <v>K628087</v>
      </c>
      <c r="AH803" t="s">
        <v>3943</v>
      </c>
    </row>
    <row r="804" spans="31:34">
      <c r="AE804" t="s">
        <v>4725</v>
      </c>
      <c r="AF804" t="s">
        <v>4085</v>
      </c>
      <c r="AG804" t="str">
        <f t="shared" si="81"/>
        <v>A579073</v>
      </c>
      <c r="AH804" t="s">
        <v>3925</v>
      </c>
    </row>
    <row r="805" spans="31:34">
      <c r="AE805" t="s">
        <v>4726</v>
      </c>
      <c r="AF805" t="s">
        <v>4727</v>
      </c>
      <c r="AG805" t="str">
        <f t="shared" si="81"/>
        <v>A580072</v>
      </c>
      <c r="AH805" t="s">
        <v>3925</v>
      </c>
    </row>
    <row r="806" spans="31:34">
      <c r="AE806" t="s">
        <v>4728</v>
      </c>
      <c r="AF806" t="s">
        <v>4729</v>
      </c>
      <c r="AG806" t="str">
        <f t="shared" si="81"/>
        <v>K767054</v>
      </c>
      <c r="AH806" t="s">
        <v>3925</v>
      </c>
    </row>
    <row r="807" spans="31:34">
      <c r="AE807" t="s">
        <v>4730</v>
      </c>
      <c r="AF807" t="s">
        <v>4731</v>
      </c>
      <c r="AG807" t="str">
        <f t="shared" si="81"/>
        <v>A867021</v>
      </c>
      <c r="AH807" t="s">
        <v>3929</v>
      </c>
    </row>
    <row r="808" spans="31:34">
      <c r="AE808" t="s">
        <v>4732</v>
      </c>
      <c r="AF808" t="s">
        <v>4733</v>
      </c>
      <c r="AG808" t="str">
        <f t="shared" si="81"/>
        <v>A867021</v>
      </c>
      <c r="AH808" t="s">
        <v>3929</v>
      </c>
    </row>
    <row r="809" spans="31:34">
      <c r="AE809" t="s">
        <v>4734</v>
      </c>
      <c r="AF809" t="s">
        <v>4735</v>
      </c>
      <c r="AG809" t="str">
        <f t="shared" si="81"/>
        <v>A867021</v>
      </c>
      <c r="AH809" t="s">
        <v>3929</v>
      </c>
    </row>
    <row r="810" spans="31:34">
      <c r="AE810" t="s">
        <v>4736</v>
      </c>
      <c r="AF810" t="s">
        <v>4737</v>
      </c>
      <c r="AG810" t="str">
        <f t="shared" si="81"/>
        <v>K867020</v>
      </c>
      <c r="AH810" t="s">
        <v>3929</v>
      </c>
    </row>
    <row r="811" spans="31:34">
      <c r="AE811" t="s">
        <v>4738</v>
      </c>
      <c r="AF811" t="s">
        <v>4739</v>
      </c>
      <c r="AG811" t="str">
        <f t="shared" si="81"/>
        <v>K814011</v>
      </c>
      <c r="AH811" t="s">
        <v>3925</v>
      </c>
    </row>
    <row r="812" spans="31:34">
      <c r="AE812" t="s">
        <v>4740</v>
      </c>
      <c r="AF812" t="s">
        <v>4741</v>
      </c>
      <c r="AG812" t="str">
        <f t="shared" si="81"/>
        <v>K814013</v>
      </c>
      <c r="AH812" t="s">
        <v>3925</v>
      </c>
    </row>
    <row r="813" spans="31:34">
      <c r="AE813" t="s">
        <v>4742</v>
      </c>
      <c r="AF813" t="s">
        <v>4743</v>
      </c>
      <c r="AG813" t="str">
        <f t="shared" si="81"/>
        <v>A848051</v>
      </c>
      <c r="AH813" t="s">
        <v>3925</v>
      </c>
    </row>
    <row r="814" spans="31:34">
      <c r="AE814" t="s">
        <v>4744</v>
      </c>
      <c r="AF814" t="s">
        <v>4745</v>
      </c>
      <c r="AG814" t="str">
        <f t="shared" si="81"/>
        <v>A848051</v>
      </c>
      <c r="AH814" t="s">
        <v>3925</v>
      </c>
    </row>
    <row r="815" spans="31:34">
      <c r="AE815" t="s">
        <v>4746</v>
      </c>
      <c r="AF815" t="s">
        <v>4747</v>
      </c>
      <c r="AG815" t="str">
        <f t="shared" si="81"/>
        <v>A848051</v>
      </c>
      <c r="AH815" t="s">
        <v>3925</v>
      </c>
    </row>
    <row r="816" spans="31:34">
      <c r="AE816" t="s">
        <v>4748</v>
      </c>
      <c r="AF816" t="s">
        <v>4749</v>
      </c>
      <c r="AG816" t="str">
        <f t="shared" si="81"/>
        <v>A848051</v>
      </c>
      <c r="AH816" t="s">
        <v>3925</v>
      </c>
    </row>
    <row r="817" spans="31:34">
      <c r="AE817" t="s">
        <v>4750</v>
      </c>
      <c r="AF817" t="s">
        <v>4751</v>
      </c>
      <c r="AG817" t="str">
        <f t="shared" si="81"/>
        <v>A848051</v>
      </c>
      <c r="AH817" t="s">
        <v>3925</v>
      </c>
    </row>
    <row r="818" spans="31:34">
      <c r="AE818" t="s">
        <v>4752</v>
      </c>
      <c r="AF818" t="s">
        <v>4753</v>
      </c>
      <c r="AG818" t="str">
        <f t="shared" si="81"/>
        <v>A848051</v>
      </c>
      <c r="AH818" t="s">
        <v>3925</v>
      </c>
    </row>
    <row r="819" spans="31:34">
      <c r="AE819" t="s">
        <v>4754</v>
      </c>
      <c r="AF819" t="s">
        <v>4755</v>
      </c>
      <c r="AG819" t="str">
        <f t="shared" si="81"/>
        <v>A848051</v>
      </c>
      <c r="AH819" t="s">
        <v>3925</v>
      </c>
    </row>
    <row r="820" spans="31:34">
      <c r="AE820" t="s">
        <v>985</v>
      </c>
      <c r="AF820" t="s">
        <v>986</v>
      </c>
      <c r="AG820" t="str">
        <f t="shared" si="81"/>
        <v>K848038</v>
      </c>
      <c r="AH820" t="s">
        <v>3941</v>
      </c>
    </row>
    <row r="821" spans="31:34">
      <c r="AE821" t="s">
        <v>987</v>
      </c>
      <c r="AF821" t="s">
        <v>988</v>
      </c>
      <c r="AG821" t="str">
        <f t="shared" si="81"/>
        <v>K848038</v>
      </c>
      <c r="AH821" t="s">
        <v>3941</v>
      </c>
    </row>
    <row r="822" spans="31:34">
      <c r="AE822" t="s">
        <v>989</v>
      </c>
      <c r="AF822" t="s">
        <v>990</v>
      </c>
      <c r="AG822" t="str">
        <f t="shared" si="81"/>
        <v>K848038</v>
      </c>
      <c r="AH822" t="s">
        <v>3941</v>
      </c>
    </row>
    <row r="823" spans="31:34">
      <c r="AE823" t="s">
        <v>991</v>
      </c>
      <c r="AF823" t="s">
        <v>992</v>
      </c>
      <c r="AG823" t="str">
        <f t="shared" si="81"/>
        <v>K848038</v>
      </c>
      <c r="AH823" t="s">
        <v>3941</v>
      </c>
    </row>
    <row r="824" spans="31:34">
      <c r="AE824" t="s">
        <v>993</v>
      </c>
      <c r="AF824" t="s">
        <v>994</v>
      </c>
      <c r="AG824" t="str">
        <f t="shared" si="81"/>
        <v>K848038</v>
      </c>
      <c r="AH824" t="s">
        <v>3941</v>
      </c>
    </row>
    <row r="825" spans="31:34">
      <c r="AE825" t="s">
        <v>4756</v>
      </c>
      <c r="AF825" t="s">
        <v>4757</v>
      </c>
      <c r="AG825" t="str">
        <f t="shared" si="81"/>
        <v>K848050</v>
      </c>
      <c r="AH825" t="s">
        <v>3941</v>
      </c>
    </row>
    <row r="826" spans="31:34">
      <c r="AE826" t="s">
        <v>4758</v>
      </c>
      <c r="AF826" t="s">
        <v>4759</v>
      </c>
      <c r="AG826" t="str">
        <f t="shared" si="81"/>
        <v>T848027</v>
      </c>
      <c r="AH826" t="s">
        <v>3941</v>
      </c>
    </row>
    <row r="827" spans="31:34">
      <c r="AE827" t="s">
        <v>2277</v>
      </c>
      <c r="AF827" t="s">
        <v>959</v>
      </c>
      <c r="AG827" t="str">
        <f t="shared" si="81"/>
        <v>K733069</v>
      </c>
      <c r="AH827" t="s">
        <v>3923</v>
      </c>
    </row>
    <row r="828" spans="31:34">
      <c r="AE828" t="s">
        <v>2278</v>
      </c>
      <c r="AF828" t="s">
        <v>960</v>
      </c>
      <c r="AG828" t="str">
        <f t="shared" si="81"/>
        <v>K733069</v>
      </c>
      <c r="AH828" t="s">
        <v>3923</v>
      </c>
    </row>
  </sheetData>
  <sheetProtection selectLockedCells="1"/>
  <autoFilter ref="A2:J2" xr:uid="{00000000-0009-0000-0000-000003000000}"/>
  <sortState xmlns:xlrd2="http://schemas.microsoft.com/office/spreadsheetml/2017/richdata2" ref="AE7:AF239">
    <sortCondition ref="AE7"/>
  </sortState>
  <dataConsolidate/>
  <mergeCells count="1">
    <mergeCell ref="A1:B1"/>
  </mergeCells>
  <phoneticPr fontId="103" type="noConversion"/>
  <dataValidations xWindow="225" yWindow="675"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2000000}">
      <formula1>$AE$6:$AE$828</formula1>
    </dataValidation>
    <dataValidation type="list" allowBlank="1" showInputMessage="1" showErrorMessage="1" errorTitle="GREŠKA" error="Za unos odaberite vrijednost iz padajućeg izbornika!" prompt="Molimo odaberite vrijednost iz padajućeg izbornika!" sqref="A3:A57 A59:A501" xr:uid="{00000000-0002-0000-0300-000003000000}">
      <formula1>$V$6:$V$23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25" yWindow="675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opLeftCell="A3" zoomScale="90" zoomScaleNormal="90" workbookViewId="0">
      <selection activeCell="T7" sqref="T7"/>
    </sheetView>
  </sheetViews>
  <sheetFormatPr baseColWidth="10" defaultColWidth="0" defaultRowHeight="14"/>
  <cols>
    <col min="1" max="1" width="7.1640625" style="1" customWidth="1"/>
    <col min="2" max="2" width="4.83203125" style="1" customWidth="1"/>
    <col min="3" max="3" width="43.1640625" style="1" customWidth="1"/>
    <col min="4" max="4" width="14.83203125" style="1" customWidth="1"/>
    <col min="5" max="8" width="13.83203125" style="1" customWidth="1"/>
    <col min="9" max="9" width="13.83203125" style="11" customWidth="1"/>
    <col min="10" max="23" width="13.83203125" style="1" customWidth="1"/>
    <col min="24" max="24" width="7.83203125" style="1" hidden="1" customWidth="1"/>
    <col min="25" max="29" width="0" style="1" hidden="1" customWidth="1"/>
    <col min="30" max="16384" width="11.5" style="1" hidden="1"/>
  </cols>
  <sheetData>
    <row r="1" spans="1:24" ht="15.5" customHeight="1"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</row>
    <row r="2" spans="1:24" ht="21" customHeight="1">
      <c r="B2" s="352" t="s">
        <v>4035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4" s="19" customFormat="1" ht="15">
      <c r="B3" s="18"/>
      <c r="C3" s="18"/>
      <c r="D3" s="18"/>
      <c r="G3" s="319"/>
      <c r="I3" s="319"/>
      <c r="S3" s="20"/>
      <c r="W3" s="125" t="s">
        <v>4039</v>
      </c>
    </row>
    <row r="4" spans="1:24" s="19" customFormat="1" ht="90">
      <c r="A4" s="213" t="s">
        <v>1267</v>
      </c>
      <c r="B4" s="21" t="s">
        <v>232</v>
      </c>
      <c r="C4" s="21" t="s">
        <v>233</v>
      </c>
      <c r="D4" s="122" t="s">
        <v>234</v>
      </c>
      <c r="E4" s="92" t="s">
        <v>252</v>
      </c>
      <c r="F4" s="92" t="s">
        <v>243</v>
      </c>
      <c r="G4" s="92" t="s">
        <v>16</v>
      </c>
      <c r="H4" s="92" t="s">
        <v>1018</v>
      </c>
      <c r="I4" s="92" t="s">
        <v>17</v>
      </c>
      <c r="J4" s="92" t="s">
        <v>235</v>
      </c>
      <c r="K4" s="92" t="s">
        <v>236</v>
      </c>
      <c r="L4" s="92" t="s">
        <v>1019</v>
      </c>
      <c r="M4" s="92" t="s">
        <v>237</v>
      </c>
      <c r="N4" s="92" t="s">
        <v>238</v>
      </c>
      <c r="O4" s="92" t="s">
        <v>239</v>
      </c>
      <c r="P4" s="92" t="s">
        <v>1020</v>
      </c>
      <c r="Q4" s="92" t="s">
        <v>1021</v>
      </c>
      <c r="R4" s="92" t="s">
        <v>1265</v>
      </c>
      <c r="S4" s="2" t="s">
        <v>2019</v>
      </c>
      <c r="T4" s="92" t="s">
        <v>240</v>
      </c>
      <c r="U4" s="2" t="s">
        <v>241</v>
      </c>
      <c r="V4" s="2" t="s">
        <v>242</v>
      </c>
      <c r="W4" s="2" t="s">
        <v>995</v>
      </c>
    </row>
    <row r="5" spans="1:24" s="19" customFormat="1" ht="19.5" customHeight="1">
      <c r="A5" s="214">
        <v>2024</v>
      </c>
      <c r="B5" s="22"/>
      <c r="C5" s="23" t="s">
        <v>11</v>
      </c>
      <c r="D5" s="15">
        <f>SUM(E5:W5)</f>
        <v>1204692</v>
      </c>
      <c r="E5" s="299">
        <v>250000</v>
      </c>
      <c r="F5" s="299"/>
      <c r="G5" s="300">
        <v>850000</v>
      </c>
      <c r="H5" s="299"/>
      <c r="I5" s="299"/>
      <c r="J5" s="299">
        <v>86421</v>
      </c>
      <c r="K5" s="299">
        <v>18271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19" t="str">
        <f>'OPĆI DIO'!$C$1</f>
        <v>1837 SVEUČILIŠTE U ZAGREBU - GRAĐEVINSKI FAKULTET</v>
      </c>
    </row>
    <row r="6" spans="1:24" s="19" customFormat="1" ht="15">
      <c r="A6" s="214">
        <v>2024</v>
      </c>
      <c r="B6" s="33"/>
      <c r="C6" s="34" t="s">
        <v>4034</v>
      </c>
      <c r="D6" s="15">
        <f>SUM(E6:W6)</f>
        <v>47813604</v>
      </c>
      <c r="E6" s="6">
        <f>'A.2 PRIHODI I RASHODI IF'!E7</f>
        <v>5544979</v>
      </c>
      <c r="F6" s="6">
        <f>'A.2 PRIHODI I RASHODI IF'!E8</f>
        <v>0</v>
      </c>
      <c r="G6" s="6">
        <f>'A.2 PRIHODI I RASHODI IF'!E10</f>
        <v>3900000</v>
      </c>
      <c r="H6" s="6">
        <f>'A.2 PRIHODI I RASHODI IF'!E12</f>
        <v>0</v>
      </c>
      <c r="I6" s="6">
        <f>'A.2 PRIHODI I RASHODI IF'!E13+'B.2 RAČUN FINANC IF'!E7</f>
        <v>89800</v>
      </c>
      <c r="J6" s="6">
        <f>'A.2 PRIHODI I RASHODI IF'!E15</f>
        <v>750000</v>
      </c>
      <c r="K6" s="6">
        <f>'A.2 PRIHODI I RASHODI IF'!E16</f>
        <v>458825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22">
        <f>'A.2 PRIHODI I RASHODI IF'!E23</f>
        <v>0</v>
      </c>
      <c r="S6" s="6">
        <f>'A.2 PRIHODI I RASHODI IF'!E24</f>
        <v>37035000</v>
      </c>
      <c r="T6" s="6">
        <f>'A.2 PRIHODI I RASHODI IF'!E26</f>
        <v>34500</v>
      </c>
      <c r="U6" s="6">
        <f>'A.2 PRIHODI I RASHODI IF'!E27</f>
        <v>0</v>
      </c>
      <c r="V6" s="6">
        <f>'A.2 PRIHODI I RASHODI IF'!E29</f>
        <v>500</v>
      </c>
      <c r="W6" s="6">
        <f>'B.2 RAČUN FINANC IF'!E10</f>
        <v>0</v>
      </c>
      <c r="X6" s="19" t="str">
        <f>'OPĆI DIO'!$C$1</f>
        <v>1837 SVEUČILIŠTE U ZAGREBU - GRAĐEVINSKI FAKULTET</v>
      </c>
    </row>
    <row r="7" spans="1:24" s="19" customFormat="1" ht="21.75" customHeight="1">
      <c r="A7" s="214">
        <v>2024</v>
      </c>
      <c r="B7" s="91"/>
      <c r="C7" s="23" t="s">
        <v>3965</v>
      </c>
      <c r="D7" s="15">
        <f t="shared" ref="D7:D9" si="0">SUM(E7:W7)</f>
        <v>-1405499</v>
      </c>
      <c r="E7" s="301">
        <v>-250000</v>
      </c>
      <c r="F7" s="301"/>
      <c r="G7" s="301">
        <v>-1039170</v>
      </c>
      <c r="H7" s="301"/>
      <c r="I7" s="301"/>
      <c r="J7" s="301">
        <v>-94311</v>
      </c>
      <c r="K7" s="301">
        <v>-21518</v>
      </c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>
        <v>-500</v>
      </c>
      <c r="W7" s="301"/>
      <c r="X7" s="19" t="str">
        <f>'OPĆI DIO'!$C$1</f>
        <v>1837 SVEUČILIŠTE U ZAGREBU - GRAĐEVINSKI FAKULTET</v>
      </c>
    </row>
    <row r="8" spans="1:24" s="19" customFormat="1" ht="15">
      <c r="A8" s="214">
        <v>2024</v>
      </c>
      <c r="B8" s="33"/>
      <c r="C8" s="34" t="s">
        <v>4036</v>
      </c>
      <c r="D8" s="15">
        <f t="shared" si="0"/>
        <v>47612797</v>
      </c>
      <c r="E8" s="6">
        <f>+E5+E6+E7</f>
        <v>5544979</v>
      </c>
      <c r="F8" s="6">
        <f t="shared" ref="F8:W8" si="1">+F5+F6+F7</f>
        <v>0</v>
      </c>
      <c r="G8" s="6">
        <f t="shared" si="1"/>
        <v>3710830</v>
      </c>
      <c r="H8" s="6">
        <f t="shared" si="1"/>
        <v>0</v>
      </c>
      <c r="I8" s="6">
        <f t="shared" si="1"/>
        <v>89800</v>
      </c>
      <c r="J8" s="6">
        <f t="shared" si="1"/>
        <v>742110</v>
      </c>
      <c r="K8" s="6">
        <f t="shared" si="1"/>
        <v>455578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22">
        <f t="shared" si="1"/>
        <v>0</v>
      </c>
      <c r="S8" s="6">
        <f t="shared" si="1"/>
        <v>37035000</v>
      </c>
      <c r="T8" s="6">
        <f t="shared" si="1"/>
        <v>34500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19" t="str">
        <f>'OPĆI DIO'!$C$1</f>
        <v>1837 SVEUČILIŠTE U ZAGREBU - GRAĐEVINSKI FAKULTET</v>
      </c>
    </row>
    <row r="9" spans="1:24" s="19" customFormat="1" ht="15">
      <c r="A9" s="214">
        <v>2024</v>
      </c>
      <c r="B9" s="31"/>
      <c r="C9" s="32" t="s">
        <v>4037</v>
      </c>
      <c r="D9" s="15">
        <f t="shared" si="0"/>
        <v>47612797</v>
      </c>
      <c r="E9" s="6">
        <f>'A.2 PRIHODI I RASHODI IF'!E32</f>
        <v>5544979</v>
      </c>
      <c r="F9" s="6">
        <f>'A.2 PRIHODI I RASHODI IF'!E33</f>
        <v>0</v>
      </c>
      <c r="G9" s="6">
        <f>'A.2 PRIHODI I RASHODI IF'!E35+'B.2 RAČUN FINANC IF'!E14</f>
        <v>3710830</v>
      </c>
      <c r="H9" s="6">
        <f>'A.2 PRIHODI I RASHODI IF'!E37</f>
        <v>0</v>
      </c>
      <c r="I9" s="6">
        <f>'A.2 PRIHODI I RASHODI IF'!E38</f>
        <v>89800</v>
      </c>
      <c r="J9" s="6">
        <f>'A.2 PRIHODI I RASHODI IF'!E40</f>
        <v>742110</v>
      </c>
      <c r="K9" s="6">
        <f>'A.2 PRIHODI I RASHODI IF'!E41</f>
        <v>455578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21000</v>
      </c>
      <c r="P9" s="6">
        <f>'A.2 PRIHODI I RASHODI IF'!E46</f>
        <v>0</v>
      </c>
      <c r="Q9" s="6">
        <f>'A.2 PRIHODI I RASHODI IF'!E47</f>
        <v>0</v>
      </c>
      <c r="R9" s="322">
        <f>'A.2 PRIHODI I RASHODI IF'!E48</f>
        <v>0</v>
      </c>
      <c r="S9" s="6">
        <f>'A.2 PRIHODI I RASHODI IF'!E49</f>
        <v>37035000</v>
      </c>
      <c r="T9" s="6">
        <f>'A.2 PRIHODI I RASHODI IF'!E51</f>
        <v>13500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19" t="str">
        <f>'OPĆI DIO'!$C$1</f>
        <v>1837 SVEUČILIŠTE U ZAGREBU - GRAĐEVINSKI FAKULTET</v>
      </c>
    </row>
    <row r="10" spans="1:24" s="19" customFormat="1" ht="20.25" customHeight="1">
      <c r="A10" s="214">
        <v>2024</v>
      </c>
      <c r="B10" s="192"/>
      <c r="C10" s="192" t="s">
        <v>4051</v>
      </c>
      <c r="D10" s="35">
        <f>SUM(E10:W10)</f>
        <v>0</v>
      </c>
      <c r="E10" s="35">
        <f>+E8-E9</f>
        <v>0</v>
      </c>
      <c r="F10" s="35">
        <f t="shared" ref="F10:W10" si="2">+F8-F9</f>
        <v>0</v>
      </c>
      <c r="G10" s="35">
        <f>+G8-G9</f>
        <v>0</v>
      </c>
      <c r="H10" s="35">
        <f t="shared" si="2"/>
        <v>0</v>
      </c>
      <c r="I10" s="35">
        <f t="shared" si="2"/>
        <v>0</v>
      </c>
      <c r="J10" s="35">
        <f>+J8-J9</f>
        <v>0</v>
      </c>
      <c r="K10" s="35">
        <f t="shared" si="2"/>
        <v>0</v>
      </c>
      <c r="L10" s="35">
        <f t="shared" si="2"/>
        <v>0</v>
      </c>
      <c r="M10" s="35">
        <f t="shared" si="2"/>
        <v>0</v>
      </c>
      <c r="N10" s="35">
        <f t="shared" si="2"/>
        <v>0</v>
      </c>
      <c r="O10" s="35">
        <f t="shared" si="2"/>
        <v>-21000</v>
      </c>
      <c r="P10" s="35">
        <f t="shared" si="2"/>
        <v>0</v>
      </c>
      <c r="Q10" s="35">
        <f t="shared" si="2"/>
        <v>0</v>
      </c>
      <c r="R10" s="35">
        <f t="shared" si="2"/>
        <v>0</v>
      </c>
      <c r="S10" s="35">
        <f t="shared" si="2"/>
        <v>0</v>
      </c>
      <c r="T10" s="35">
        <f t="shared" si="2"/>
        <v>21000</v>
      </c>
      <c r="U10" s="35">
        <f t="shared" si="2"/>
        <v>0</v>
      </c>
      <c r="V10" s="35">
        <f t="shared" si="2"/>
        <v>0</v>
      </c>
      <c r="W10" s="35">
        <f t="shared" si="2"/>
        <v>0</v>
      </c>
      <c r="X10" s="19" t="str">
        <f>'OPĆI DIO'!$C$1</f>
        <v>1837 SVEUČILIŠTE U ZAGREBU - GRAĐEVINSKI FAKULTET</v>
      </c>
    </row>
    <row r="11" spans="1:24">
      <c r="B11" s="8"/>
      <c r="C11" s="8"/>
      <c r="D11" s="8"/>
      <c r="E11" s="8"/>
      <c r="F11" s="8"/>
      <c r="G11" s="8"/>
      <c r="H11" s="8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0"/>
      <c r="W11" s="20"/>
      <c r="X11" s="19" t="str">
        <f>'OPĆI DIO'!$C$1</f>
        <v>1837 SVEUČILIŠTE U ZAGREBU - GRAĐEVINSKI FAKULTET</v>
      </c>
    </row>
    <row r="12" spans="1:24" s="19" customFormat="1" ht="90">
      <c r="A12" s="213" t="s">
        <v>1267</v>
      </c>
      <c r="B12" s="21" t="s">
        <v>232</v>
      </c>
      <c r="C12" s="21" t="s">
        <v>233</v>
      </c>
      <c r="D12" s="122" t="s">
        <v>234</v>
      </c>
      <c r="E12" s="92" t="s">
        <v>252</v>
      </c>
      <c r="F12" s="92" t="s">
        <v>243</v>
      </c>
      <c r="G12" s="92" t="s">
        <v>16</v>
      </c>
      <c r="H12" s="92" t="s">
        <v>1018</v>
      </c>
      <c r="I12" s="92" t="s">
        <v>17</v>
      </c>
      <c r="J12" s="92" t="s">
        <v>235</v>
      </c>
      <c r="K12" s="92" t="s">
        <v>236</v>
      </c>
      <c r="L12" s="92" t="s">
        <v>1019</v>
      </c>
      <c r="M12" s="92" t="s">
        <v>237</v>
      </c>
      <c r="N12" s="92" t="s">
        <v>238</v>
      </c>
      <c r="O12" s="92" t="s">
        <v>239</v>
      </c>
      <c r="P12" s="92" t="s">
        <v>1020</v>
      </c>
      <c r="Q12" s="92" t="s">
        <v>1021</v>
      </c>
      <c r="R12" s="92" t="s">
        <v>1265</v>
      </c>
      <c r="S12" s="2" t="s">
        <v>2019</v>
      </c>
      <c r="T12" s="92" t="s">
        <v>240</v>
      </c>
      <c r="U12" s="2" t="s">
        <v>241</v>
      </c>
      <c r="V12" s="2" t="s">
        <v>242</v>
      </c>
      <c r="W12" s="2" t="s">
        <v>995</v>
      </c>
      <c r="X12" s="19" t="str">
        <f>'OPĆI DIO'!$C$1</f>
        <v>1837 SVEUČILIŠTE U ZAGREBU - GRAĐEVINSKI FAKULTET</v>
      </c>
    </row>
    <row r="13" spans="1:24" s="19" customFormat="1" ht="15">
      <c r="A13" s="214">
        <v>2025</v>
      </c>
      <c r="B13" s="22"/>
      <c r="C13" s="23" t="s">
        <v>11</v>
      </c>
      <c r="D13" s="15">
        <f t="shared" ref="D13:D18" si="3">SUM(E13:W13)</f>
        <v>1405499</v>
      </c>
      <c r="E13" s="79">
        <f t="shared" ref="E13:W13" si="4">-E7</f>
        <v>250000</v>
      </c>
      <c r="F13" s="79">
        <f t="shared" si="4"/>
        <v>0</v>
      </c>
      <c r="G13" s="79">
        <f t="shared" si="4"/>
        <v>1039170</v>
      </c>
      <c r="H13" s="79">
        <f t="shared" si="4"/>
        <v>0</v>
      </c>
      <c r="I13" s="79">
        <f t="shared" si="4"/>
        <v>0</v>
      </c>
      <c r="J13" s="79">
        <f t="shared" si="4"/>
        <v>94311</v>
      </c>
      <c r="K13" s="79">
        <f t="shared" si="4"/>
        <v>21518</v>
      </c>
      <c r="L13" s="79">
        <f t="shared" si="4"/>
        <v>0</v>
      </c>
      <c r="M13" s="79">
        <f t="shared" si="4"/>
        <v>0</v>
      </c>
      <c r="N13" s="79">
        <f t="shared" si="4"/>
        <v>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0</v>
      </c>
      <c r="U13" s="79">
        <f t="shared" si="4"/>
        <v>0</v>
      </c>
      <c r="V13" s="79">
        <f t="shared" si="4"/>
        <v>500</v>
      </c>
      <c r="W13" s="79">
        <f t="shared" si="4"/>
        <v>0</v>
      </c>
      <c r="X13" s="19" t="str">
        <f>'OPĆI DIO'!$C$1</f>
        <v>1837 SVEUČILIŠTE U ZAGREBU - GRAĐEVINSKI FAKULTET</v>
      </c>
    </row>
    <row r="14" spans="1:24" s="19" customFormat="1" ht="15">
      <c r="A14" s="214">
        <v>2025</v>
      </c>
      <c r="B14" s="33"/>
      <c r="C14" s="34" t="s">
        <v>4034</v>
      </c>
      <c r="D14" s="15">
        <f t="shared" si="3"/>
        <v>10784847</v>
      </c>
      <c r="E14" s="6">
        <f>'A.2 PRIHODI I RASHODI IF'!F7</f>
        <v>5556399</v>
      </c>
      <c r="F14" s="6">
        <f>'A.2 PRIHODI I RASHODI IF'!F8</f>
        <v>0</v>
      </c>
      <c r="G14" s="6">
        <f>'A.2 PRIHODI I RASHODI IF'!F10</f>
        <v>3900000</v>
      </c>
      <c r="H14" s="6">
        <f>'A.2 PRIHODI I RASHODI IF'!F12</f>
        <v>0</v>
      </c>
      <c r="I14" s="6">
        <f>'A.2 PRIHODI I RASHODI IF'!F13+'B.2 RAČUN FINANC IF'!F7</f>
        <v>96600</v>
      </c>
      <c r="J14" s="6">
        <f>'A.2 PRIHODI I RASHODI IF'!F15</f>
        <v>950000</v>
      </c>
      <c r="K14" s="6">
        <f>'A.2 PRIHODI I RASHODI IF'!F16</f>
        <v>269898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22">
        <f>'A.2 PRIHODI I RASHODI IF'!F23</f>
        <v>0</v>
      </c>
      <c r="S14" s="6">
        <f>'A.2 PRIHODI I RASHODI IF'!F24</f>
        <v>0</v>
      </c>
      <c r="T14" s="6">
        <f>'A.2 PRIHODI I RASHODI IF'!F26</f>
        <v>11500</v>
      </c>
      <c r="U14" s="6">
        <f>'A.2 PRIHODI I RASHODI IF'!F27</f>
        <v>0</v>
      </c>
      <c r="V14" s="6">
        <f>'A.2 PRIHODI I RASHODI IF'!F29</f>
        <v>450</v>
      </c>
      <c r="W14" s="6">
        <f>'B.2 RAČUN FINANC IF'!F10</f>
        <v>0</v>
      </c>
      <c r="X14" s="19" t="str">
        <f>'OPĆI DIO'!$C$1</f>
        <v>1837 SVEUČILIŠTE U ZAGREBU - GRAĐEVINSKI FAKULTET</v>
      </c>
    </row>
    <row r="15" spans="1:24" s="19" customFormat="1" ht="15">
      <c r="A15" s="214">
        <v>2025</v>
      </c>
      <c r="B15" s="22"/>
      <c r="C15" s="23" t="s">
        <v>3965</v>
      </c>
      <c r="D15" s="15">
        <f t="shared" si="3"/>
        <v>-1850669</v>
      </c>
      <c r="E15" s="302">
        <v>-250000</v>
      </c>
      <c r="F15" s="302"/>
      <c r="G15" s="302">
        <v>-1228340</v>
      </c>
      <c r="H15" s="302"/>
      <c r="I15" s="302"/>
      <c r="J15" s="302">
        <v>-349861</v>
      </c>
      <c r="K15" s="302">
        <v>-21518</v>
      </c>
      <c r="L15" s="302"/>
      <c r="M15" s="299"/>
      <c r="N15" s="302"/>
      <c r="O15" s="302"/>
      <c r="P15" s="302"/>
      <c r="Q15" s="302"/>
      <c r="R15" s="302"/>
      <c r="S15" s="302"/>
      <c r="T15" s="302"/>
      <c r="U15" s="302"/>
      <c r="V15" s="302">
        <v>-950</v>
      </c>
      <c r="W15" s="302"/>
      <c r="X15" s="19" t="str">
        <f>'OPĆI DIO'!$C$1</f>
        <v>1837 SVEUČILIŠTE U ZAGREBU - GRAĐEVINSKI FAKULTET</v>
      </c>
    </row>
    <row r="16" spans="1:24" s="19" customFormat="1" ht="15">
      <c r="A16" s="214">
        <v>2025</v>
      </c>
      <c r="B16" s="33"/>
      <c r="C16" s="34" t="s">
        <v>4036</v>
      </c>
      <c r="D16" s="15">
        <f t="shared" si="3"/>
        <v>10339677</v>
      </c>
      <c r="E16" s="6">
        <f>+E13+E14+E15</f>
        <v>5556399</v>
      </c>
      <c r="F16" s="6">
        <f t="shared" ref="F16:W16" si="5">+F13+F14+F15</f>
        <v>0</v>
      </c>
      <c r="G16" s="6">
        <f t="shared" si="5"/>
        <v>3710830</v>
      </c>
      <c r="H16" s="6">
        <f t="shared" si="5"/>
        <v>0</v>
      </c>
      <c r="I16" s="6">
        <f t="shared" si="5"/>
        <v>96600</v>
      </c>
      <c r="J16" s="6">
        <f t="shared" si="5"/>
        <v>694450</v>
      </c>
      <c r="K16" s="6">
        <f t="shared" si="5"/>
        <v>269898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11500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19" t="str">
        <f>'OPĆI DIO'!$C$1</f>
        <v>1837 SVEUČILIŠTE U ZAGREBU - GRAĐEVINSKI FAKULTET</v>
      </c>
    </row>
    <row r="17" spans="1:24" s="19" customFormat="1" ht="15">
      <c r="A17" s="214">
        <v>2025</v>
      </c>
      <c r="B17" s="31"/>
      <c r="C17" s="32" t="s">
        <v>4037</v>
      </c>
      <c r="D17" s="15">
        <f t="shared" si="3"/>
        <v>10339677</v>
      </c>
      <c r="E17" s="6">
        <f>'A.2 PRIHODI I RASHODI IF'!F32</f>
        <v>5556399</v>
      </c>
      <c r="F17" s="6">
        <f>'A.2 PRIHODI I RASHODI IF'!F33</f>
        <v>0</v>
      </c>
      <c r="G17" s="6">
        <f>'A.2 PRIHODI I RASHODI IF'!F35+'B.2 RAČUN FINANC IF'!F14</f>
        <v>3710830</v>
      </c>
      <c r="H17" s="6">
        <f>'A.2 PRIHODI I RASHODI IF'!F37</f>
        <v>0</v>
      </c>
      <c r="I17" s="6">
        <f>'A.2 PRIHODI I RASHODI IF'!F38</f>
        <v>96600</v>
      </c>
      <c r="J17" s="6">
        <f>'A.2 PRIHODI I RASHODI IF'!F40</f>
        <v>694450</v>
      </c>
      <c r="K17" s="6">
        <f>'A.2 PRIHODI I RASHODI IF'!F41</f>
        <v>269898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11500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19" t="str">
        <f>'OPĆI DIO'!$C$1</f>
        <v>1837 SVEUČILIŠTE U ZAGREBU - GRAĐEVINSKI FAKULTET</v>
      </c>
    </row>
    <row r="18" spans="1:24" s="19" customFormat="1" ht="20.25" customHeight="1">
      <c r="A18" s="214">
        <v>2025</v>
      </c>
      <c r="B18" s="192"/>
      <c r="C18" s="192" t="s">
        <v>4052</v>
      </c>
      <c r="D18" s="35">
        <f t="shared" si="3"/>
        <v>0</v>
      </c>
      <c r="E18" s="35">
        <f>+E16-E17</f>
        <v>0</v>
      </c>
      <c r="F18" s="35">
        <f t="shared" ref="F18:W18" si="6">+F16-F17</f>
        <v>0</v>
      </c>
      <c r="G18" s="35">
        <f t="shared" si="6"/>
        <v>0</v>
      </c>
      <c r="H18" s="35">
        <f t="shared" si="6"/>
        <v>0</v>
      </c>
      <c r="I18" s="35">
        <f t="shared" si="6"/>
        <v>0</v>
      </c>
      <c r="J18" s="35">
        <f t="shared" si="6"/>
        <v>0</v>
      </c>
      <c r="K18" s="35">
        <f t="shared" si="6"/>
        <v>0</v>
      </c>
      <c r="L18" s="35">
        <f t="shared" si="6"/>
        <v>0</v>
      </c>
      <c r="M18" s="35">
        <f t="shared" si="6"/>
        <v>0</v>
      </c>
      <c r="N18" s="35">
        <f t="shared" si="6"/>
        <v>0</v>
      </c>
      <c r="O18" s="35">
        <f t="shared" si="6"/>
        <v>0</v>
      </c>
      <c r="P18" s="35">
        <f t="shared" si="6"/>
        <v>0</v>
      </c>
      <c r="Q18" s="35">
        <f t="shared" si="6"/>
        <v>0</v>
      </c>
      <c r="R18" s="35">
        <f t="shared" si="6"/>
        <v>0</v>
      </c>
      <c r="S18" s="35">
        <f t="shared" si="6"/>
        <v>0</v>
      </c>
      <c r="T18" s="35">
        <f t="shared" si="6"/>
        <v>0</v>
      </c>
      <c r="U18" s="35">
        <f t="shared" si="6"/>
        <v>0</v>
      </c>
      <c r="V18" s="35">
        <f t="shared" si="6"/>
        <v>0</v>
      </c>
      <c r="W18" s="35">
        <f t="shared" si="6"/>
        <v>0</v>
      </c>
      <c r="X18" s="19" t="str">
        <f>'OPĆI DIO'!$C$1</f>
        <v>1837 SVEUČILIŠTE U ZAGREBU - GRAĐEVINSKI FAKULTET</v>
      </c>
    </row>
    <row r="19" spans="1:24">
      <c r="B19" s="8"/>
      <c r="C19" s="8"/>
      <c r="D19" s="8"/>
      <c r="E19" s="8"/>
      <c r="F19" s="8"/>
      <c r="G19" s="8"/>
      <c r="H19" s="8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0"/>
      <c r="W19" s="20"/>
      <c r="X19" s="19" t="str">
        <f>'OPĆI DIO'!$C$1</f>
        <v>1837 SVEUČILIŠTE U ZAGREBU - GRAĐEVINSKI FAKULTET</v>
      </c>
    </row>
    <row r="20" spans="1:24" s="19" customFormat="1" ht="90">
      <c r="A20" s="213" t="s">
        <v>1267</v>
      </c>
      <c r="B20" s="21" t="s">
        <v>232</v>
      </c>
      <c r="C20" s="21" t="s">
        <v>233</v>
      </c>
      <c r="D20" s="122" t="s">
        <v>234</v>
      </c>
      <c r="E20" s="118" t="s">
        <v>252</v>
      </c>
      <c r="F20" s="118" t="s">
        <v>243</v>
      </c>
      <c r="G20" s="118" t="s">
        <v>16</v>
      </c>
      <c r="H20" s="118" t="s">
        <v>1018</v>
      </c>
      <c r="I20" s="118" t="s">
        <v>17</v>
      </c>
      <c r="J20" s="118" t="s">
        <v>235</v>
      </c>
      <c r="K20" s="118" t="s">
        <v>236</v>
      </c>
      <c r="L20" s="118" t="s">
        <v>1019</v>
      </c>
      <c r="M20" s="118" t="s">
        <v>237</v>
      </c>
      <c r="N20" s="118" t="s">
        <v>238</v>
      </c>
      <c r="O20" s="118" t="s">
        <v>239</v>
      </c>
      <c r="P20" s="118" t="s">
        <v>1020</v>
      </c>
      <c r="Q20" s="118" t="s">
        <v>1021</v>
      </c>
      <c r="R20" s="118" t="s">
        <v>1265</v>
      </c>
      <c r="S20" s="2" t="s">
        <v>2019</v>
      </c>
      <c r="T20" s="2" t="s">
        <v>240</v>
      </c>
      <c r="U20" s="2" t="s">
        <v>241</v>
      </c>
      <c r="V20" s="2" t="s">
        <v>242</v>
      </c>
      <c r="W20" s="2" t="s">
        <v>995</v>
      </c>
      <c r="X20" s="19" t="str">
        <f>'OPĆI DIO'!$C$1</f>
        <v>1837 SVEUČILIŠTE U ZAGREBU - GRAĐEVINSKI FAKULTET</v>
      </c>
    </row>
    <row r="21" spans="1:24" s="19" customFormat="1" ht="15">
      <c r="A21" s="214">
        <v>2026</v>
      </c>
      <c r="B21" s="22"/>
      <c r="C21" s="23" t="s">
        <v>11</v>
      </c>
      <c r="D21" s="15">
        <f t="shared" ref="D21:D26" si="7">SUM(E21:W21)</f>
        <v>1850669</v>
      </c>
      <c r="E21" s="79">
        <f t="shared" ref="E21:W21" si="8">-E15</f>
        <v>250000</v>
      </c>
      <c r="F21" s="79">
        <f t="shared" si="8"/>
        <v>0</v>
      </c>
      <c r="G21" s="79">
        <f t="shared" si="8"/>
        <v>1228340</v>
      </c>
      <c r="H21" s="79">
        <f t="shared" si="8"/>
        <v>0</v>
      </c>
      <c r="I21" s="79">
        <f t="shared" si="8"/>
        <v>0</v>
      </c>
      <c r="J21" s="79">
        <f t="shared" si="8"/>
        <v>349861</v>
      </c>
      <c r="K21" s="79">
        <f t="shared" si="8"/>
        <v>21518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950</v>
      </c>
      <c r="W21" s="79">
        <f t="shared" si="8"/>
        <v>0</v>
      </c>
      <c r="X21" s="19" t="str">
        <f>'OPĆI DIO'!$C$1</f>
        <v>1837 SVEUČILIŠTE U ZAGREBU - GRAĐEVINSKI FAKULTET</v>
      </c>
    </row>
    <row r="22" spans="1:24" s="19" customFormat="1" ht="15">
      <c r="A22" s="214">
        <v>2026</v>
      </c>
      <c r="B22" s="33"/>
      <c r="C22" s="34" t="s">
        <v>4034</v>
      </c>
      <c r="D22" s="15">
        <f t="shared" si="7"/>
        <v>10408392</v>
      </c>
      <c r="E22" s="6">
        <f>'A.2 PRIHODI I RASHODI IF'!G7</f>
        <v>5556399</v>
      </c>
      <c r="F22" s="6">
        <f>'A.2 PRIHODI I RASHODI IF'!G8</f>
        <v>0</v>
      </c>
      <c r="G22" s="6">
        <f>'A.2 PRIHODI I RASHODI IF'!G10</f>
        <v>3900000</v>
      </c>
      <c r="H22" s="6">
        <f>'A.2 PRIHODI I RASHODI IF'!G12</f>
        <v>0</v>
      </c>
      <c r="I22" s="6">
        <f>'A.2 PRIHODI I RASHODI IF'!G13+'B.2 RAČUN FINANC IF'!G7</f>
        <v>80600</v>
      </c>
      <c r="J22" s="6">
        <f>'A.2 PRIHODI I RASHODI IF'!G15</f>
        <v>850000</v>
      </c>
      <c r="K22" s="6">
        <f>'A.2 PRIHODI I RASHODI IF'!G16</f>
        <v>9893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22">
        <f>'A.2 PRIHODI I RASHODI IF'!G23</f>
        <v>0</v>
      </c>
      <c r="S22" s="6">
        <f>'A.2 PRIHODI I RASHODI IF'!G24</f>
        <v>0</v>
      </c>
      <c r="T22" s="6">
        <f>'A.2 PRIHODI I RASHODI IF'!G26</f>
        <v>11500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19" t="str">
        <f>'OPĆI DIO'!$C$1</f>
        <v>1837 SVEUČILIŠTE U ZAGREBU - GRAĐEVINSKI FAKULTET</v>
      </c>
    </row>
    <row r="23" spans="1:24" s="19" customFormat="1" ht="15">
      <c r="A23" s="214">
        <v>2026</v>
      </c>
      <c r="B23" s="22"/>
      <c r="C23" s="23" t="s">
        <v>3965</v>
      </c>
      <c r="D23" s="15">
        <f t="shared" si="7"/>
        <v>-2487486</v>
      </c>
      <c r="E23" s="302">
        <v>-250000</v>
      </c>
      <c r="F23" s="302"/>
      <c r="G23" s="302">
        <v>-1417510</v>
      </c>
      <c r="H23" s="302"/>
      <c r="I23" s="302"/>
      <c r="J23" s="302">
        <v>-797508</v>
      </c>
      <c r="K23" s="302">
        <v>-21518</v>
      </c>
      <c r="L23" s="302"/>
      <c r="M23" s="299"/>
      <c r="N23" s="302"/>
      <c r="O23" s="302"/>
      <c r="P23" s="302"/>
      <c r="Q23" s="302"/>
      <c r="R23" s="302"/>
      <c r="S23" s="302"/>
      <c r="T23" s="302"/>
      <c r="U23" s="302"/>
      <c r="V23" s="302">
        <v>-950</v>
      </c>
      <c r="W23" s="302"/>
      <c r="X23" s="19" t="str">
        <f>'OPĆI DIO'!$C$1</f>
        <v>1837 SVEUČILIŠTE U ZAGREBU - GRAĐEVINSKI FAKULTET</v>
      </c>
    </row>
    <row r="24" spans="1:24" s="19" customFormat="1" ht="15">
      <c r="A24" s="214">
        <v>2026</v>
      </c>
      <c r="B24" s="33"/>
      <c r="C24" s="34" t="s">
        <v>4036</v>
      </c>
      <c r="D24" s="15">
        <f t="shared" si="7"/>
        <v>9771575</v>
      </c>
      <c r="E24" s="6">
        <f>+E21+E22+E23</f>
        <v>5556399</v>
      </c>
      <c r="F24" s="6">
        <f t="shared" ref="F24:W24" si="9">+F21+F22+F23</f>
        <v>0</v>
      </c>
      <c r="G24" s="6">
        <f t="shared" si="9"/>
        <v>3710830</v>
      </c>
      <c r="H24" s="6">
        <f t="shared" si="9"/>
        <v>0</v>
      </c>
      <c r="I24" s="6">
        <f t="shared" si="9"/>
        <v>80600</v>
      </c>
      <c r="J24" s="6">
        <f t="shared" si="9"/>
        <v>402353</v>
      </c>
      <c r="K24" s="6">
        <f t="shared" si="9"/>
        <v>9893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11500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19" t="str">
        <f>'OPĆI DIO'!$C$1</f>
        <v>1837 SVEUČILIŠTE U ZAGREBU - GRAĐEVINSKI FAKULTET</v>
      </c>
    </row>
    <row r="25" spans="1:24" s="19" customFormat="1" ht="15">
      <c r="A25" s="214">
        <v>2026</v>
      </c>
      <c r="B25" s="31"/>
      <c r="C25" s="32" t="s">
        <v>4037</v>
      </c>
      <c r="D25" s="15">
        <f t="shared" si="7"/>
        <v>9771575</v>
      </c>
      <c r="E25" s="6">
        <f>'A.2 PRIHODI I RASHODI IF'!G32</f>
        <v>5556399</v>
      </c>
      <c r="F25" s="6">
        <f>'A.2 PRIHODI I RASHODI IF'!G33</f>
        <v>0</v>
      </c>
      <c r="G25" s="6">
        <f>'A.2 PRIHODI I RASHODI IF'!G35+'B.2 RAČUN FINANC IF'!G14</f>
        <v>3710830</v>
      </c>
      <c r="H25" s="6">
        <f>'A.2 PRIHODI I RASHODI IF'!G37</f>
        <v>0</v>
      </c>
      <c r="I25" s="6">
        <f>'A.2 PRIHODI I RASHODI IF'!G38</f>
        <v>80600</v>
      </c>
      <c r="J25" s="6">
        <f>'A.2 PRIHODI I RASHODI IF'!G40</f>
        <v>402353</v>
      </c>
      <c r="K25" s="6">
        <f>'A.2 PRIHODI I RASHODI IF'!G41</f>
        <v>9893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11500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19" t="str">
        <f>'OPĆI DIO'!$C$1</f>
        <v>1837 SVEUČILIŠTE U ZAGREBU - GRAĐEVINSKI FAKULTET</v>
      </c>
    </row>
    <row r="26" spans="1:24" s="19" customFormat="1" ht="20.25" customHeight="1">
      <c r="A26" s="214">
        <v>2026</v>
      </c>
      <c r="B26" s="192"/>
      <c r="C26" s="192" t="s">
        <v>4053</v>
      </c>
      <c r="D26" s="35">
        <f t="shared" si="7"/>
        <v>0</v>
      </c>
      <c r="E26" s="35">
        <f>+E24-E25</f>
        <v>0</v>
      </c>
      <c r="F26" s="35">
        <f t="shared" ref="F26:W26" si="10">+F24-F25</f>
        <v>0</v>
      </c>
      <c r="G26" s="35">
        <f t="shared" si="10"/>
        <v>0</v>
      </c>
      <c r="H26" s="35">
        <f>+H24-H25</f>
        <v>0</v>
      </c>
      <c r="I26" s="35">
        <f t="shared" si="10"/>
        <v>0</v>
      </c>
      <c r="J26" s="35">
        <f t="shared" si="10"/>
        <v>0</v>
      </c>
      <c r="K26" s="35">
        <f t="shared" si="10"/>
        <v>0</v>
      </c>
      <c r="L26" s="35">
        <f>+L24-L25</f>
        <v>0</v>
      </c>
      <c r="M26" s="35">
        <f t="shared" si="10"/>
        <v>0</v>
      </c>
      <c r="N26" s="35">
        <f t="shared" si="10"/>
        <v>0</v>
      </c>
      <c r="O26" s="35">
        <f t="shared" si="10"/>
        <v>0</v>
      </c>
      <c r="P26" s="35">
        <f>+P24-P25</f>
        <v>0</v>
      </c>
      <c r="Q26" s="35">
        <f>+Q24-Q25</f>
        <v>0</v>
      </c>
      <c r="R26" s="35">
        <f>+R24-R25</f>
        <v>0</v>
      </c>
      <c r="S26" s="35">
        <f>+S24-S25</f>
        <v>0</v>
      </c>
      <c r="T26" s="35">
        <f t="shared" si="10"/>
        <v>0</v>
      </c>
      <c r="U26" s="35">
        <f t="shared" si="10"/>
        <v>0</v>
      </c>
      <c r="V26" s="35">
        <f t="shared" si="10"/>
        <v>0</v>
      </c>
      <c r="W26" s="35">
        <f t="shared" si="10"/>
        <v>0</v>
      </c>
      <c r="X26" s="19" t="str">
        <f>'OPĆI DIO'!$C$1</f>
        <v>1837 SVEUČILIŠTE U ZAGREBU - GRAĐEVINSKI FAKULTET</v>
      </c>
    </row>
    <row r="27" spans="1:24">
      <c r="B27" s="8"/>
      <c r="C27" s="8"/>
      <c r="D27" s="8"/>
      <c r="E27" s="8"/>
      <c r="F27" s="8"/>
      <c r="G27" s="8"/>
      <c r="H27" s="8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0"/>
      <c r="W27" s="20"/>
    </row>
    <row r="28" spans="1:24">
      <c r="G28" s="3"/>
      <c r="H28" s="3"/>
      <c r="I28" s="9"/>
      <c r="J28" s="26"/>
      <c r="K28" s="26"/>
      <c r="L28" s="26"/>
      <c r="M28" s="26"/>
      <c r="N28" s="26"/>
      <c r="O28" s="26"/>
      <c r="P28" s="26"/>
      <c r="Q28" s="26"/>
      <c r="R28" s="26"/>
    </row>
    <row r="29" spans="1:24">
      <c r="G29" s="3"/>
      <c r="H29" s="3"/>
      <c r="I29" s="27"/>
      <c r="J29" s="28"/>
      <c r="K29" s="28"/>
      <c r="L29" s="28"/>
      <c r="M29" s="28"/>
      <c r="N29" s="28"/>
      <c r="O29" s="28"/>
      <c r="P29" s="28"/>
      <c r="Q29" s="28"/>
      <c r="R29" s="28"/>
    </row>
    <row r="30" spans="1:24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4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4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I38" s="27"/>
      <c r="J38" s="30"/>
      <c r="K38" s="30"/>
      <c r="L38" s="30"/>
      <c r="M38" s="30"/>
      <c r="N38" s="30"/>
      <c r="O38" s="30"/>
      <c r="P38" s="30"/>
      <c r="Q38" s="30"/>
      <c r="R38" s="30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3" zoomScale="90" zoomScaleNormal="90" workbookViewId="0">
      <selection activeCell="D12" sqref="D12"/>
    </sheetView>
  </sheetViews>
  <sheetFormatPr baseColWidth="10" defaultColWidth="0" defaultRowHeight="15"/>
  <cols>
    <col min="1" max="1" width="3.33203125" style="254" customWidth="1"/>
    <col min="2" max="2" width="8.5" style="254" bestFit="1" customWidth="1"/>
    <col min="3" max="3" width="37.83203125" style="254" customWidth="1"/>
    <col min="4" max="8" width="15.5" style="254" customWidth="1"/>
    <col min="9" max="11" width="17.5" style="254" hidden="1" customWidth="1"/>
    <col min="12" max="16384" width="9.1640625" style="254" hidden="1"/>
  </cols>
  <sheetData>
    <row r="1" spans="1:10" s="240" customFormat="1" ht="16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0" s="240" customFormat="1" ht="19">
      <c r="A2" s="356" t="s">
        <v>3883</v>
      </c>
      <c r="B2" s="356"/>
      <c r="C2" s="356"/>
      <c r="D2" s="356"/>
      <c r="E2" s="356"/>
      <c r="F2" s="356"/>
      <c r="G2" s="356"/>
      <c r="H2" s="356"/>
      <c r="I2" s="244"/>
      <c r="J2" s="244"/>
    </row>
    <row r="3" spans="1:10" s="240" customFormat="1" ht="19">
      <c r="A3" s="289"/>
      <c r="B3" s="289"/>
      <c r="C3" s="289"/>
      <c r="D3" s="289"/>
      <c r="E3" s="289"/>
      <c r="F3" s="289"/>
      <c r="G3" s="289"/>
      <c r="H3" s="289"/>
      <c r="I3" s="244"/>
      <c r="J3" s="244"/>
    </row>
    <row r="4" spans="1:10" s="240" customFormat="1" ht="19">
      <c r="A4" s="356" t="s">
        <v>3884</v>
      </c>
      <c r="B4" s="356"/>
      <c r="C4" s="356"/>
      <c r="D4" s="356"/>
      <c r="E4" s="356"/>
      <c r="F4" s="356"/>
      <c r="G4" s="356"/>
      <c r="H4" s="356"/>
      <c r="I4" s="241"/>
      <c r="J4" s="241"/>
    </row>
    <row r="5" spans="1:10" s="240" customFormat="1" ht="19">
      <c r="A5" s="289"/>
      <c r="B5" s="289"/>
      <c r="C5" s="289"/>
      <c r="D5" s="289"/>
      <c r="E5" s="289"/>
      <c r="F5" s="289"/>
      <c r="G5" s="289"/>
      <c r="H5" s="289"/>
      <c r="I5" s="244"/>
      <c r="J5" s="244"/>
    </row>
    <row r="6" spans="1:10" s="240" customFormat="1" ht="19">
      <c r="A6" s="356" t="s">
        <v>4777</v>
      </c>
      <c r="B6" s="356"/>
      <c r="C6" s="356"/>
      <c r="D6" s="356"/>
      <c r="E6" s="356"/>
      <c r="F6" s="356"/>
      <c r="G6" s="356"/>
      <c r="H6" s="356"/>
      <c r="I6" s="242"/>
      <c r="J6" s="242"/>
    </row>
    <row r="7" spans="1:10">
      <c r="A7" s="245"/>
      <c r="B7" s="245"/>
      <c r="C7" s="245"/>
      <c r="D7" s="245"/>
      <c r="E7" s="245"/>
      <c r="F7" s="245"/>
      <c r="G7" s="245"/>
      <c r="H7" s="245"/>
      <c r="I7" s="255"/>
      <c r="J7" s="255"/>
    </row>
    <row r="8" spans="1:10" ht="32">
      <c r="A8" s="357" t="s">
        <v>4778</v>
      </c>
      <c r="B8" s="358"/>
      <c r="C8" s="359"/>
      <c r="D8" s="246" t="s">
        <v>4775</v>
      </c>
      <c r="E8" s="246" t="s">
        <v>4776</v>
      </c>
      <c r="F8" s="247" t="s">
        <v>4779</v>
      </c>
      <c r="G8" s="247" t="s">
        <v>4780</v>
      </c>
      <c r="H8" s="247" t="s">
        <v>4781</v>
      </c>
    </row>
    <row r="9" spans="1:10">
      <c r="A9" s="353">
        <v>1</v>
      </c>
      <c r="B9" s="354"/>
      <c r="C9" s="355"/>
      <c r="D9" s="248">
        <v>2</v>
      </c>
      <c r="E9" s="248">
        <v>3</v>
      </c>
      <c r="F9" s="249">
        <v>4</v>
      </c>
      <c r="G9" s="249">
        <v>5</v>
      </c>
      <c r="H9" s="249">
        <v>6</v>
      </c>
    </row>
    <row r="10" spans="1:10" s="286" customFormat="1" ht="16">
      <c r="A10" s="287"/>
      <c r="B10" s="287"/>
      <c r="C10" s="287" t="s">
        <v>3966</v>
      </c>
      <c r="D10" s="288">
        <f>+D11+D19</f>
        <v>13417354.701705489</v>
      </c>
      <c r="E10" s="288">
        <f t="shared" ref="E10:H10" si="0">+E11+E19</f>
        <v>21130584</v>
      </c>
      <c r="F10" s="288">
        <f t="shared" si="0"/>
        <v>47813604</v>
      </c>
      <c r="G10" s="288">
        <f t="shared" si="0"/>
        <v>10784847</v>
      </c>
      <c r="H10" s="288">
        <f t="shared" si="0"/>
        <v>10408392</v>
      </c>
      <c r="I10" s="286" t="str">
        <f>'OPĆI DIO'!$C$1</f>
        <v>1837 SVEUČILIŠTE U ZAGREBU - GRAĐEVINSKI FAKULTET</v>
      </c>
    </row>
    <row r="11" spans="1:10" ht="16">
      <c r="A11" s="250">
        <v>6</v>
      </c>
      <c r="B11" s="250"/>
      <c r="C11" s="250" t="s">
        <v>4782</v>
      </c>
      <c r="D11" s="280">
        <f>SUM(D12:D18)</f>
        <v>13415586.966620214</v>
      </c>
      <c r="E11" s="280">
        <f t="shared" ref="E11:H11" si="1">SUM(E12:E18)</f>
        <v>21128949</v>
      </c>
      <c r="F11" s="280">
        <f t="shared" si="1"/>
        <v>47813104</v>
      </c>
      <c r="G11" s="280">
        <f t="shared" si="1"/>
        <v>10784397</v>
      </c>
      <c r="H11" s="280">
        <f t="shared" si="1"/>
        <v>10408392</v>
      </c>
      <c r="I11" s="286" t="str">
        <f>'OPĆI DIO'!$C$1</f>
        <v>1837 SVEUČILIŠTE U ZAGREBU - GRAĐEVINSKI FAKULTET</v>
      </c>
    </row>
    <row r="12" spans="1:10" ht="16">
      <c r="A12" s="250"/>
      <c r="B12" s="251" t="s">
        <v>3887</v>
      </c>
      <c r="C12" s="251" t="s">
        <v>3886</v>
      </c>
      <c r="D12" s="313"/>
      <c r="E12" s="313"/>
      <c r="F12" s="304">
        <f>SUMIF('Unos prihoda i primitaka'!$L$3:$L$501,$B12,'Unos prihoda i primitaka'!G$3:G$501)</f>
        <v>0</v>
      </c>
      <c r="G12" s="304">
        <f>SUMIF('Unos prihoda i primitaka'!$L$3:$L$501,$B12,'Unos prihoda i primitaka'!H$3:H$501)</f>
        <v>0</v>
      </c>
      <c r="H12" s="304">
        <f>SUMIF('Unos prihoda i primitaka'!$L$3:$L$501,$B12,'Unos prihoda i primitaka'!I$3:I$501)</f>
        <v>0</v>
      </c>
      <c r="I12" s="286" t="str">
        <f>'OPĆI DIO'!$C$1</f>
        <v>1837 SVEUČILIŠTE U ZAGREBU - GRAĐEVINSKI FAKULTET</v>
      </c>
    </row>
    <row r="13" spans="1:10" ht="32">
      <c r="A13" s="250"/>
      <c r="B13" s="251" t="s">
        <v>3889</v>
      </c>
      <c r="C13" s="251" t="s">
        <v>3888</v>
      </c>
      <c r="D13" s="313">
        <f>29110765/7.5345</f>
        <v>3863662.4858982014</v>
      </c>
      <c r="E13" s="313">
        <v>11913132</v>
      </c>
      <c r="F13" s="304">
        <f>SUMIF('Unos prihoda i primitaka'!$L$3:$L$501,$B13,'Unos prihoda i primitaka'!G$3:G$501)</f>
        <v>38243825</v>
      </c>
      <c r="G13" s="304">
        <f>SUMIF('Unos prihoda i primitaka'!$L$3:$L$501,$B13,'Unos prihoda i primitaka'!H$3:H$501)</f>
        <v>1219898</v>
      </c>
      <c r="H13" s="304">
        <f>SUMIF('Unos prihoda i primitaka'!$L$3:$L$501,$B13,'Unos prihoda i primitaka'!I$3:I$501)</f>
        <v>859893</v>
      </c>
      <c r="I13" s="286" t="str">
        <f>'OPĆI DIO'!$C$1</f>
        <v>1837 SVEUČILIŠTE U ZAGREBU - GRAĐEVINSKI FAKULTET</v>
      </c>
    </row>
    <row r="14" spans="1:10" ht="16">
      <c r="A14" s="250"/>
      <c r="B14" s="251" t="s">
        <v>3891</v>
      </c>
      <c r="C14" s="251" t="s">
        <v>3890</v>
      </c>
      <c r="D14" s="313">
        <f>292382/7.5345</f>
        <v>38805.760169885194</v>
      </c>
      <c r="E14" s="313">
        <v>41800</v>
      </c>
      <c r="F14" s="304">
        <f>SUMIF('Unos prihoda i primitaka'!$L$3:$L$501,$B14,'Unos prihoda i primitaka'!G$3:G$501)</f>
        <v>0</v>
      </c>
      <c r="G14" s="304">
        <f>SUMIF('Unos prihoda i primitaka'!$L$3:$L$501,$B14,'Unos prihoda i primitaka'!H$3:H$501)</f>
        <v>0</v>
      </c>
      <c r="H14" s="304">
        <f>SUMIF('Unos prihoda i primitaka'!$L$3:$L$501,$B14,'Unos prihoda i primitaka'!I$3:I$501)</f>
        <v>0</v>
      </c>
      <c r="I14" s="286" t="str">
        <f>'OPĆI DIO'!$C$1</f>
        <v>1837 SVEUČILIŠTE U ZAGREBU - GRAĐEVINSKI FAKULTET</v>
      </c>
    </row>
    <row r="15" spans="1:10" ht="48">
      <c r="A15" s="250"/>
      <c r="B15" s="251" t="s">
        <v>3892</v>
      </c>
      <c r="C15" s="251" t="s">
        <v>3893</v>
      </c>
      <c r="D15" s="313">
        <f>2146799/7.5345</f>
        <v>284929.1923817108</v>
      </c>
      <c r="E15" s="313"/>
      <c r="F15" s="304">
        <f>SUMIF('Unos prihoda i primitaka'!$L$3:$L$501,$B15,'Unos prihoda i primitaka'!G$3:G$501)</f>
        <v>89800</v>
      </c>
      <c r="G15" s="304">
        <f>SUMIF('Unos prihoda i primitaka'!$L$3:$L$501,$B15,'Unos prihoda i primitaka'!H$3:H$501)</f>
        <v>96600</v>
      </c>
      <c r="H15" s="304">
        <f>SUMIF('Unos prihoda i primitaka'!$L$3:$L$501,$B15,'Unos prihoda i primitaka'!I$3:I$501)</f>
        <v>80600</v>
      </c>
      <c r="I15" s="286" t="str">
        <f>'OPĆI DIO'!$C$1</f>
        <v>1837 SVEUČILIŠTE U ZAGREBU - GRAĐEVINSKI FAKULTET</v>
      </c>
    </row>
    <row r="16" spans="1:10" ht="32">
      <c r="A16" s="250"/>
      <c r="B16" s="251" t="s">
        <v>3895</v>
      </c>
      <c r="C16" s="251" t="s">
        <v>3894</v>
      </c>
      <c r="D16" s="313">
        <f>29294986/7.5345</f>
        <v>3888112.8143871524</v>
      </c>
      <c r="E16" s="313">
        <v>3092560</v>
      </c>
      <c r="F16" s="304">
        <f>SUMIF('Unos prihoda i primitaka'!$L$3:$L$501,$B16,'Unos prihoda i primitaka'!G$3:G$501)</f>
        <v>3934500</v>
      </c>
      <c r="G16" s="304">
        <f>SUMIF('Unos prihoda i primitaka'!$L$3:$L$501,$B16,'Unos prihoda i primitaka'!H$3:H$501)</f>
        <v>3911500</v>
      </c>
      <c r="H16" s="304">
        <f>SUMIF('Unos prihoda i primitaka'!$L$3:$L$501,$B16,'Unos prihoda i primitaka'!I$3:I$501)</f>
        <v>3911500</v>
      </c>
      <c r="I16" s="286" t="str">
        <f>'OPĆI DIO'!$C$1</f>
        <v>1837 SVEUČILIŠTE U ZAGREBU - GRAĐEVINSKI FAKULTET</v>
      </c>
    </row>
    <row r="17" spans="1:9" ht="32">
      <c r="A17" s="250"/>
      <c r="B17" s="251" t="s">
        <v>3898</v>
      </c>
      <c r="C17" s="251" t="s">
        <v>3907</v>
      </c>
      <c r="D17" s="313">
        <f>40234808/7.5345</f>
        <v>5340076.7137832632</v>
      </c>
      <c r="E17" s="313">
        <v>6081457</v>
      </c>
      <c r="F17" s="304">
        <f>SUMIF('Unos prihoda i primitaka'!$L$3:$L$501,$B17,'Unos prihoda i primitaka'!G$3:G$501)</f>
        <v>5544979</v>
      </c>
      <c r="G17" s="304">
        <f>SUMIF('Unos prihoda i primitaka'!$L$3:$L$501,$B17,'Unos prihoda i primitaka'!H$3:H$501)</f>
        <v>5556399</v>
      </c>
      <c r="H17" s="304">
        <f>SUMIF('Unos prihoda i primitaka'!$L$3:$L$501,$B17,'Unos prihoda i primitaka'!I$3:I$501)</f>
        <v>5556399</v>
      </c>
      <c r="I17" s="286" t="str">
        <f>'OPĆI DIO'!$C$1</f>
        <v>1837 SVEUČILIŠTE U ZAGREBU - GRAĐEVINSKI FAKULTET</v>
      </c>
    </row>
    <row r="18" spans="1:9" ht="16">
      <c r="A18" s="250"/>
      <c r="B18" s="251" t="s">
        <v>3897</v>
      </c>
      <c r="C18" s="251" t="s">
        <v>3896</v>
      </c>
      <c r="D18" s="313"/>
      <c r="E18" s="313"/>
      <c r="F18" s="304">
        <f>SUMIF('Unos prihoda i primitaka'!$L$3:$L$501,$B18,'Unos prihoda i primitaka'!G$3:G$501)</f>
        <v>0</v>
      </c>
      <c r="G18" s="304">
        <f>SUMIF('Unos prihoda i primitaka'!$L$3:$L$501,$B18,'Unos prihoda i primitaka'!H$3:H$501)</f>
        <v>0</v>
      </c>
      <c r="H18" s="304">
        <f>SUMIF('Unos prihoda i primitaka'!$L$3:$L$501,$B18,'Unos prihoda i primitaka'!I$3:I$501)</f>
        <v>0</v>
      </c>
      <c r="I18" s="286" t="str">
        <f>'OPĆI DIO'!$C$1</f>
        <v>1837 SVEUČILIŠTE U ZAGREBU - GRAĐEVINSKI FAKULTET</v>
      </c>
    </row>
    <row r="19" spans="1:9" s="286" customFormat="1" ht="16">
      <c r="A19" s="283">
        <v>7</v>
      </c>
      <c r="B19" s="283"/>
      <c r="C19" s="284" t="s">
        <v>4783</v>
      </c>
      <c r="D19" s="285">
        <f>+D20+D21</f>
        <v>1767.7350852744044</v>
      </c>
      <c r="E19" s="285">
        <f t="shared" ref="E19:H19" si="2">+E20+E21</f>
        <v>1635</v>
      </c>
      <c r="F19" s="285">
        <f t="shared" si="2"/>
        <v>500</v>
      </c>
      <c r="G19" s="285">
        <f t="shared" si="2"/>
        <v>450</v>
      </c>
      <c r="H19" s="285">
        <f t="shared" si="2"/>
        <v>0</v>
      </c>
      <c r="I19" s="286" t="str">
        <f>'OPĆI DIO'!$C$1</f>
        <v>1837 SVEUČILIŠTE U ZAGREBU - GRAĐEVINSKI FAKULTET</v>
      </c>
    </row>
    <row r="20" spans="1:9" ht="32">
      <c r="A20" s="252"/>
      <c r="B20" s="253" t="s">
        <v>3899</v>
      </c>
      <c r="C20" s="251" t="s">
        <v>3900</v>
      </c>
      <c r="D20" s="313"/>
      <c r="E20" s="313"/>
      <c r="F20" s="304">
        <f>SUMIF('Unos prihoda i primitaka'!$L$3:$L$501,$B20,'Unos prihoda i primitaka'!G$3:G$501)</f>
        <v>0</v>
      </c>
      <c r="G20" s="304">
        <f>SUMIF('Unos prihoda i primitaka'!$L$3:$L$501,$B20,'Unos prihoda i primitaka'!H$3:H$501)</f>
        <v>0</v>
      </c>
      <c r="H20" s="304">
        <f>SUMIF('Unos prihoda i primitaka'!$L$3:$L$501,$B20,'Unos prihoda i primitaka'!I$3:I$501)</f>
        <v>0</v>
      </c>
      <c r="I20" s="286" t="str">
        <f>'OPĆI DIO'!$C$1</f>
        <v>1837 SVEUČILIŠTE U ZAGREBU - GRAĐEVINSKI FAKULTET</v>
      </c>
    </row>
    <row r="21" spans="1:9" ht="32">
      <c r="A21" s="252"/>
      <c r="B21" s="253" t="s">
        <v>3901</v>
      </c>
      <c r="C21" s="251" t="s">
        <v>3902</v>
      </c>
      <c r="D21" s="313">
        <f>13319/7.5345</f>
        <v>1767.7350852744044</v>
      </c>
      <c r="E21" s="313">
        <v>1635</v>
      </c>
      <c r="F21" s="304">
        <f>SUMIF('Unos prihoda i primitaka'!$L$3:$L$501,$B21,'Unos prihoda i primitaka'!G$3:G$501)</f>
        <v>500</v>
      </c>
      <c r="G21" s="304">
        <f>SUMIF('Unos prihoda i primitaka'!$L$3:$L$501,$B21,'Unos prihoda i primitaka'!H$3:H$501)</f>
        <v>450</v>
      </c>
      <c r="H21" s="304">
        <f>SUMIF('Unos prihoda i primitaka'!$L$3:$L$501,$B21,'Unos prihoda i primitaka'!I$3:I$501)</f>
        <v>0</v>
      </c>
      <c r="I21" s="286" t="str">
        <f>'OPĆI DIO'!$C$1</f>
        <v>1837 SVEUČILIŠTE U ZAGREBU - GRAĐEVINSKI FAKULTET</v>
      </c>
    </row>
    <row r="24" spans="1:9" ht="32">
      <c r="A24" s="357" t="s">
        <v>4778</v>
      </c>
      <c r="B24" s="358"/>
      <c r="C24" s="359"/>
      <c r="D24" s="246" t="s">
        <v>4775</v>
      </c>
      <c r="E24" s="246" t="s">
        <v>4776</v>
      </c>
      <c r="F24" s="247" t="s">
        <v>4779</v>
      </c>
      <c r="G24" s="247" t="s">
        <v>4780</v>
      </c>
      <c r="H24" s="247" t="s">
        <v>4781</v>
      </c>
    </row>
    <row r="25" spans="1:9">
      <c r="A25" s="353">
        <v>1</v>
      </c>
      <c r="B25" s="354"/>
      <c r="C25" s="355"/>
      <c r="D25" s="248">
        <v>2</v>
      </c>
      <c r="E25" s="248">
        <v>3</v>
      </c>
      <c r="F25" s="249">
        <v>4</v>
      </c>
      <c r="G25" s="249">
        <v>5</v>
      </c>
      <c r="H25" s="249">
        <v>6</v>
      </c>
    </row>
    <row r="26" spans="1:9" s="286" customFormat="1" ht="16">
      <c r="A26" s="287"/>
      <c r="B26" s="287"/>
      <c r="C26" s="287" t="s">
        <v>251</v>
      </c>
      <c r="D26" s="303">
        <f>+D27+D35</f>
        <v>12151486.628177051</v>
      </c>
      <c r="E26" s="303">
        <f t="shared" ref="E26:H26" si="3">+E27+E35</f>
        <v>21347831</v>
      </c>
      <c r="F26" s="303">
        <f t="shared" si="3"/>
        <v>47609167</v>
      </c>
      <c r="G26" s="303">
        <f t="shared" si="3"/>
        <v>10336047</v>
      </c>
      <c r="H26" s="303">
        <f t="shared" si="3"/>
        <v>9767945</v>
      </c>
      <c r="I26" s="286" t="str">
        <f>'OPĆI DIO'!$C$1</f>
        <v>1837 SVEUČILIŠTE U ZAGREBU - GRAĐEVINSKI FAKULTET</v>
      </c>
    </row>
    <row r="27" spans="1:9" ht="16">
      <c r="A27" s="250">
        <v>3</v>
      </c>
      <c r="B27" s="250"/>
      <c r="C27" s="250" t="s">
        <v>4784</v>
      </c>
      <c r="D27" s="279">
        <f>SUM(D28:D34)</f>
        <v>10519515.694472093</v>
      </c>
      <c r="E27" s="279">
        <f t="shared" ref="E27:H27" si="4">SUM(E28:E34)</f>
        <v>11075070</v>
      </c>
      <c r="F27" s="279">
        <f t="shared" si="4"/>
        <v>12363641</v>
      </c>
      <c r="G27" s="279">
        <f t="shared" si="4"/>
        <v>10018335</v>
      </c>
      <c r="H27" s="279">
        <f t="shared" si="4"/>
        <v>9465233</v>
      </c>
      <c r="I27" s="286" t="str">
        <f>'OPĆI DIO'!$C$1</f>
        <v>1837 SVEUČILIŠTE U ZAGREBU - GRAĐEVINSKI FAKULTET</v>
      </c>
    </row>
    <row r="28" spans="1:9" ht="16">
      <c r="A28" s="250"/>
      <c r="B28" s="251">
        <v>31</v>
      </c>
      <c r="C28" s="251" t="s">
        <v>195</v>
      </c>
      <c r="D28" s="314">
        <f>53632893/7.5345</f>
        <v>7118308.1823611381</v>
      </c>
      <c r="E28" s="314">
        <v>7416923</v>
      </c>
      <c r="F28" s="306">
        <f>SUMIF('Unos rashoda i izdataka'!$P$3:$P$501,$B28,'Unos rashoda i izdataka'!J$3:J$501)+SUMIF('Unos rashoda P4'!$S$3:$S$501,$B28,'Unos rashoda P4'!H$3:H$501)</f>
        <v>7022122</v>
      </c>
      <c r="G28" s="306">
        <f>SUMIF('Unos rashoda i izdataka'!$P$3:$P$501,$B28,'Unos rashoda i izdataka'!K$3:K$501)+SUMIF('Unos rashoda P4'!$S$3:$S$501,$B28,'Unos rashoda P4'!I$3:I$501)</f>
        <v>6916251</v>
      </c>
      <c r="H28" s="306">
        <f>SUMIF('Unos rashoda i izdataka'!$P$3:$P$501,$B28,'Unos rashoda i izdataka'!L$3:L$501)+SUMIF('Unos rashoda P4'!$S$3:$S$501,$B28,'Unos rashoda P4'!J$3:J$501)</f>
        <v>6537766</v>
      </c>
      <c r="I28" s="286" t="str">
        <f>'OPĆI DIO'!$C$1</f>
        <v>1837 SVEUČILIŠTE U ZAGREBU - GRAĐEVINSKI FAKULTET</v>
      </c>
    </row>
    <row r="29" spans="1:9" ht="16">
      <c r="A29" s="253"/>
      <c r="B29" s="253">
        <v>32</v>
      </c>
      <c r="C29" s="259" t="s">
        <v>196</v>
      </c>
      <c r="D29" s="315">
        <f>21897205/7.5345</f>
        <v>2906258.5440307916</v>
      </c>
      <c r="E29" s="315">
        <v>3641777</v>
      </c>
      <c r="F29" s="306">
        <f>SUMIF('Unos rashoda i izdataka'!$P$3:$P$501,$B29,'Unos rashoda i izdataka'!J$3:J$501)+SUMIF('Unos rashoda P4'!$S$3:$S$501,$B29,'Unos rashoda P4'!H$3:H$501)</f>
        <v>4807633</v>
      </c>
      <c r="G29" s="306">
        <f>SUMIF('Unos rashoda i izdataka'!$P$3:$P$501,$B29,'Unos rashoda i izdataka'!K$3:K$501)+SUMIF('Unos rashoda P4'!$S$3:$S$501,$B29,'Unos rashoda P4'!I$3:I$501)</f>
        <v>3091384</v>
      </c>
      <c r="H29" s="306">
        <f>SUMIF('Unos rashoda i izdataka'!$P$3:$P$501,$B29,'Unos rashoda i izdataka'!L$3:L$501)+SUMIF('Unos rashoda P4'!$S$3:$S$501,$B29,'Unos rashoda P4'!J$3:J$501)</f>
        <v>2916767</v>
      </c>
      <c r="I29" s="286" t="str">
        <f>'OPĆI DIO'!$C$1</f>
        <v>1837 SVEUČILIŠTE U ZAGREBU - GRAĐEVINSKI FAKULTET</v>
      </c>
    </row>
    <row r="30" spans="1:9" ht="16">
      <c r="A30" s="253"/>
      <c r="B30" s="253">
        <v>34</v>
      </c>
      <c r="C30" s="259" t="s">
        <v>197</v>
      </c>
      <c r="D30" s="315">
        <f>144471/7.5345</f>
        <v>19174.596854469441</v>
      </c>
      <c r="E30" s="315">
        <v>16370</v>
      </c>
      <c r="F30" s="306">
        <f>SUMIF('Unos rashoda i izdataka'!$P$3:$P$501,$B30,'Unos rashoda i izdataka'!J$3:J$501)+SUMIF('Unos rashoda P4'!$S$3:$S$501,$B30,'Unos rashoda P4'!H$3:H$501)</f>
        <v>10700</v>
      </c>
      <c r="G30" s="306">
        <f>SUMIF('Unos rashoda i izdataka'!$P$3:$P$501,$B30,'Unos rashoda i izdataka'!K$3:K$501)+SUMIF('Unos rashoda P4'!$S$3:$S$501,$B30,'Unos rashoda P4'!I$3:I$501)</f>
        <v>10700</v>
      </c>
      <c r="H30" s="306">
        <f>SUMIF('Unos rashoda i izdataka'!$P$3:$P$501,$B30,'Unos rashoda i izdataka'!L$3:L$501)+SUMIF('Unos rashoda P4'!$S$3:$S$501,$B30,'Unos rashoda P4'!J$3:J$501)</f>
        <v>10700</v>
      </c>
      <c r="I30" s="286" t="str">
        <f>'OPĆI DIO'!$C$1</f>
        <v>1837 SVEUČILIŠTE U ZAGREBU - GRAĐEVINSKI FAKULTET</v>
      </c>
    </row>
    <row r="31" spans="1:9" ht="16">
      <c r="A31" s="253"/>
      <c r="B31" s="253">
        <v>35</v>
      </c>
      <c r="C31" s="259" t="s">
        <v>244</v>
      </c>
      <c r="D31" s="315">
        <f>2340189/7.5345</f>
        <v>310596.45630101534</v>
      </c>
      <c r="E31" s="315"/>
      <c r="F31" s="306">
        <f>SUMIF('Unos rashoda i izdataka'!$P$3:$P$501,$B31,'Unos rashoda i izdataka'!J$3:J$501)+SUMIF('Unos rashoda P4'!$S$3:$S$501,$B31,'Unos rashoda P4'!H$3:H$501)</f>
        <v>0</v>
      </c>
      <c r="G31" s="306">
        <f>SUMIF('Unos rashoda i izdataka'!$P$3:$P$501,$B31,'Unos rashoda i izdataka'!K$3:K$501)+SUMIF('Unos rashoda P4'!$S$3:$S$501,$B31,'Unos rashoda P4'!I$3:I$501)</f>
        <v>0</v>
      </c>
      <c r="H31" s="306">
        <f>SUMIF('Unos rashoda i izdataka'!$P$3:$P$501,$B31,'Unos rashoda i izdataka'!L$3:L$501)+SUMIF('Unos rashoda P4'!$S$3:$S$501,$B31,'Unos rashoda P4'!J$3:J$501)</f>
        <v>0</v>
      </c>
      <c r="I31" s="286" t="str">
        <f>'OPĆI DIO'!$C$1</f>
        <v>1837 SVEUČILIŠTE U ZAGREBU - GRAĐEVINSKI FAKULTET</v>
      </c>
    </row>
    <row r="32" spans="1:9" ht="32">
      <c r="A32" s="253"/>
      <c r="B32" s="253">
        <v>36</v>
      </c>
      <c r="C32" s="259" t="s">
        <v>198</v>
      </c>
      <c r="D32" s="315">
        <f>1240533/7.5345</f>
        <v>164647.02369102128</v>
      </c>
      <c r="E32" s="315"/>
      <c r="F32" s="306">
        <f>SUMIF('Unos rashoda i izdataka'!$P$3:$P$501,$B32,'Unos rashoda i izdataka'!J$3:J$501)+SUMIF('Unos rashoda P4'!$S$3:$S$501,$B32,'Unos rashoda P4'!H$3:H$501)</f>
        <v>523186</v>
      </c>
      <c r="G32" s="306">
        <f>SUMIF('Unos rashoda i izdataka'!$P$3:$P$501,$B32,'Unos rashoda i izdataka'!K$3:K$501)+SUMIF('Unos rashoda P4'!$S$3:$S$501,$B32,'Unos rashoda P4'!I$3:I$501)</f>
        <v>0</v>
      </c>
      <c r="H32" s="306">
        <f>SUMIF('Unos rashoda i izdataka'!$P$3:$P$501,$B32,'Unos rashoda i izdataka'!L$3:L$501)+SUMIF('Unos rashoda P4'!$S$3:$S$501,$B32,'Unos rashoda P4'!J$3:J$501)</f>
        <v>0</v>
      </c>
      <c r="I32" s="286" t="str">
        <f>'OPĆI DIO'!$C$1</f>
        <v>1837 SVEUČILIŠTE U ZAGREBU - GRAĐEVINSKI FAKULTET</v>
      </c>
    </row>
    <row r="33" spans="1:9" ht="32">
      <c r="A33" s="253"/>
      <c r="B33" s="253">
        <v>37</v>
      </c>
      <c r="C33" s="259" t="s">
        <v>245</v>
      </c>
      <c r="D33" s="315"/>
      <c r="E33" s="315"/>
      <c r="F33" s="306">
        <f>SUMIF('Unos rashoda i izdataka'!$P$3:$P$501,$B33,'Unos rashoda i izdataka'!J$3:J$501)+SUMIF('Unos rashoda P4'!$S$3:$S$501,$B33,'Unos rashoda P4'!H$3:H$501)</f>
        <v>0</v>
      </c>
      <c r="G33" s="306">
        <f>SUMIF('Unos rashoda i izdataka'!$P$3:$P$501,$B33,'Unos rashoda i izdataka'!K$3:K$501)+SUMIF('Unos rashoda P4'!$S$3:$S$501,$B33,'Unos rashoda P4'!I$3:I$501)</f>
        <v>0</v>
      </c>
      <c r="H33" s="306">
        <f>SUMIF('Unos rashoda i izdataka'!$P$3:$P$501,$B33,'Unos rashoda i izdataka'!L$3:L$501)+SUMIF('Unos rashoda P4'!$S$3:$S$501,$B33,'Unos rashoda P4'!J$3:J$501)</f>
        <v>0</v>
      </c>
      <c r="I33" s="286" t="str">
        <f>'OPĆI DIO'!$C$1</f>
        <v>1837 SVEUČILIŠTE U ZAGREBU - GRAĐEVINSKI FAKULTET</v>
      </c>
    </row>
    <row r="34" spans="1:9" ht="16">
      <c r="A34" s="253"/>
      <c r="B34" s="253">
        <v>38</v>
      </c>
      <c r="C34" s="259" t="s">
        <v>199</v>
      </c>
      <c r="D34" s="315">
        <f>4000/7.5345</f>
        <v>530.89123365850423</v>
      </c>
      <c r="E34" s="315"/>
      <c r="F34" s="306">
        <f>SUMIF('Unos rashoda i izdataka'!$P$3:$P$501,$B34,'Unos rashoda i izdataka'!J$3:J$501)+SUMIF('Unos rashoda P4'!$S$3:$S$501,$B34,'Unos rashoda P4'!H$3:H$501)</f>
        <v>0</v>
      </c>
      <c r="G34" s="306">
        <f>SUMIF('Unos rashoda i izdataka'!$P$3:$P$501,$B34,'Unos rashoda i izdataka'!K$3:K$501)+SUMIF('Unos rashoda P4'!$S$3:$S$501,$B34,'Unos rashoda P4'!I$3:I$501)</f>
        <v>0</v>
      </c>
      <c r="H34" s="306">
        <f>SUMIF('Unos rashoda i izdataka'!$P$3:$P$501,$B34,'Unos rashoda i izdataka'!L$3:L$501)+SUMIF('Unos rashoda P4'!$S$3:$S$501,$B34,'Unos rashoda P4'!J$3:J$501)</f>
        <v>0</v>
      </c>
      <c r="I34" s="286" t="str">
        <f>'OPĆI DIO'!$C$1</f>
        <v>1837 SVEUČILIŠTE U ZAGREBU - GRAĐEVINSKI FAKULTET</v>
      </c>
    </row>
    <row r="35" spans="1:9" ht="16">
      <c r="A35" s="256">
        <v>4</v>
      </c>
      <c r="B35" s="256"/>
      <c r="C35" s="257" t="s">
        <v>4785</v>
      </c>
      <c r="D35" s="279">
        <f>SUM(D36:D40)</f>
        <v>1631970.9337049571</v>
      </c>
      <c r="E35" s="279">
        <f t="shared" ref="E35:H35" si="5">SUM(E36:E40)</f>
        <v>10272761</v>
      </c>
      <c r="F35" s="279">
        <f t="shared" si="5"/>
        <v>35245526</v>
      </c>
      <c r="G35" s="279">
        <f t="shared" si="5"/>
        <v>317712</v>
      </c>
      <c r="H35" s="279">
        <f t="shared" si="5"/>
        <v>302712</v>
      </c>
      <c r="I35" s="286" t="str">
        <f>'OPĆI DIO'!$C$1</f>
        <v>1837 SVEUČILIŠTE U ZAGREBU - GRAĐEVINSKI FAKULTET</v>
      </c>
    </row>
    <row r="36" spans="1:9" ht="32">
      <c r="A36" s="251"/>
      <c r="B36" s="251">
        <v>41</v>
      </c>
      <c r="C36" s="258" t="s">
        <v>246</v>
      </c>
      <c r="D36" s="314"/>
      <c r="E36" s="314"/>
      <c r="F36" s="306">
        <f>SUMIF('Unos rashoda i izdataka'!$P$3:$P$501,$B36,'Unos rashoda i izdataka'!J$3:J$501)+SUMIF('Unos rashoda P4'!$S$3:$S$501,$B36,'Unos rashoda P4'!H$3:H$501)</f>
        <v>0</v>
      </c>
      <c r="G36" s="306">
        <f>SUMIF('Unos rashoda i izdataka'!$P$3:$P$501,$B36,'Unos rashoda i izdataka'!K$3:K$501)+SUMIF('Unos rashoda P4'!$S$3:$S$501,$B36,'Unos rashoda P4'!I$3:I$501)</f>
        <v>0</v>
      </c>
      <c r="H36" s="306">
        <f>SUMIF('Unos rashoda i izdataka'!$P$3:$P$501,$B36,'Unos rashoda i izdataka'!L$3:L$501)+SUMIF('Unos rashoda P4'!$S$3:$S$501,$B36,'Unos rashoda P4'!J$3:J$501)</f>
        <v>0</v>
      </c>
      <c r="I36" s="286" t="str">
        <f>'OPĆI DIO'!$C$1</f>
        <v>1837 SVEUČILIŠTE U ZAGREBU - GRAĐEVINSKI FAKULTET</v>
      </c>
    </row>
    <row r="37" spans="1:9" ht="32">
      <c r="A37" s="251"/>
      <c r="B37" s="251">
        <v>42</v>
      </c>
      <c r="C37" s="258" t="s">
        <v>227</v>
      </c>
      <c r="D37" s="314">
        <f>6115815/7.5345</f>
        <v>811708.14254429622</v>
      </c>
      <c r="E37" s="314">
        <v>462447</v>
      </c>
      <c r="F37" s="306">
        <f>SUMIF('Unos rashoda i izdataka'!$P$3:$P$501,$B37,'Unos rashoda i izdataka'!J$3:J$501)+SUMIF('Unos rashoda P4'!$S$3:$S$501,$B37,'Unos rashoda P4'!H$3:H$501)</f>
        <v>310712</v>
      </c>
      <c r="G37" s="306">
        <f>SUMIF('Unos rashoda i izdataka'!$P$3:$P$501,$B37,'Unos rashoda i izdataka'!K$3:K$501)+SUMIF('Unos rashoda P4'!$S$3:$S$501,$B37,'Unos rashoda P4'!I$3:I$501)</f>
        <v>317712</v>
      </c>
      <c r="H37" s="306">
        <f>SUMIF('Unos rashoda i izdataka'!$P$3:$P$501,$B37,'Unos rashoda i izdataka'!L$3:L$501)+SUMIF('Unos rashoda P4'!$S$3:$S$501,$B37,'Unos rashoda P4'!J$3:J$501)</f>
        <v>302712</v>
      </c>
      <c r="I37" s="286" t="str">
        <f>'OPĆI DIO'!$C$1</f>
        <v>1837 SVEUČILIŠTE U ZAGREBU - GRAĐEVINSKI FAKULTET</v>
      </c>
    </row>
    <row r="38" spans="1:9" ht="16">
      <c r="A38" s="251"/>
      <c r="B38" s="251">
        <v>43</v>
      </c>
      <c r="C38" s="258" t="s">
        <v>247</v>
      </c>
      <c r="D38" s="314"/>
      <c r="E38" s="314"/>
      <c r="F38" s="306">
        <f>SUMIF('Unos rashoda i izdataka'!$P$3:$P$501,$B38,'Unos rashoda i izdataka'!J$3:J$501)+SUMIF('Unos rashoda P4'!$S$3:$S$501,$B38,'Unos rashoda P4'!H$3:H$501)</f>
        <v>0</v>
      </c>
      <c r="G38" s="306">
        <f>SUMIF('Unos rashoda i izdataka'!$P$3:$P$501,$B38,'Unos rashoda i izdataka'!K$3:K$501)+SUMIF('Unos rashoda P4'!$S$3:$S$501,$B38,'Unos rashoda P4'!I$3:I$501)</f>
        <v>0</v>
      </c>
      <c r="H38" s="306">
        <f>SUMIF('Unos rashoda i izdataka'!$P$3:$P$501,$B38,'Unos rashoda i izdataka'!L$3:L$501)+SUMIF('Unos rashoda P4'!$S$3:$S$501,$B38,'Unos rashoda P4'!J$3:J$501)</f>
        <v>0</v>
      </c>
      <c r="I38" s="286" t="str">
        <f>'OPĆI DIO'!$C$1</f>
        <v>1837 SVEUČILIŠTE U ZAGREBU - GRAĐEVINSKI FAKULTET</v>
      </c>
    </row>
    <row r="39" spans="1:9" ht="32">
      <c r="A39" s="251"/>
      <c r="B39" s="251">
        <v>44</v>
      </c>
      <c r="C39" s="258" t="s">
        <v>248</v>
      </c>
      <c r="D39" s="314"/>
      <c r="E39" s="314"/>
      <c r="F39" s="306">
        <f>SUMIF('Unos rashoda i izdataka'!$P$3:$P$501,$B39,'Unos rashoda i izdataka'!J$3:J$501)+SUMIF('Unos rashoda P4'!$S$3:$S$501,$B39,'Unos rashoda P4'!H$3:H$501)</f>
        <v>0</v>
      </c>
      <c r="G39" s="306">
        <f>SUMIF('Unos rashoda i izdataka'!$P$3:$P$501,$B39,'Unos rashoda i izdataka'!K$3:K$501)+SUMIF('Unos rashoda P4'!$S$3:$S$501,$B39,'Unos rashoda P4'!I$3:I$501)</f>
        <v>0</v>
      </c>
      <c r="H39" s="306">
        <f>SUMIF('Unos rashoda i izdataka'!$P$3:$P$501,$B39,'Unos rashoda i izdataka'!L$3:L$501)+SUMIF('Unos rashoda P4'!$S$3:$S$501,$B39,'Unos rashoda P4'!J$3:J$501)</f>
        <v>0</v>
      </c>
      <c r="I39" s="286" t="str">
        <f>'OPĆI DIO'!$C$1</f>
        <v>1837 SVEUČILIŠTE U ZAGREBU - GRAĐEVINSKI FAKULTET</v>
      </c>
    </row>
    <row r="40" spans="1:9" ht="32">
      <c r="A40" s="251"/>
      <c r="B40" s="251">
        <v>45</v>
      </c>
      <c r="C40" s="258" t="s">
        <v>200</v>
      </c>
      <c r="D40" s="314">
        <f>6180270/7.5345</f>
        <v>820262.79116066091</v>
      </c>
      <c r="E40" s="314">
        <v>9810314</v>
      </c>
      <c r="F40" s="306">
        <f>SUMIF('Unos rashoda i izdataka'!$P$3:$P$501,$B40,'Unos rashoda i izdataka'!J$3:J$501)+SUMIF('Unos rashoda P4'!$S$3:$S$501,$B40,'Unos rashoda P4'!H$3:H$501)</f>
        <v>34934814</v>
      </c>
      <c r="G40" s="306">
        <f>SUMIF('Unos rashoda i izdataka'!$P$3:$P$501,$B40,'Unos rashoda i izdataka'!K$3:K$501)+SUMIF('Unos rashoda P4'!$S$3:$S$501,$B40,'Unos rashoda P4'!I$3:I$501)</f>
        <v>0</v>
      </c>
      <c r="H40" s="306">
        <f>SUMIF('Unos rashoda i izdataka'!$P$3:$P$501,$B40,'Unos rashoda i izdataka'!L$3:L$501)+SUMIF('Unos rashoda P4'!$S$3:$S$501,$B40,'Unos rashoda P4'!J$3:J$501)</f>
        <v>0</v>
      </c>
      <c r="I40" s="286" t="str">
        <f>'OPĆI DIO'!$C$1</f>
        <v>1837 SVEUČILIŠTE U ZAGREBU - GRAĐEVINSKI FAKULTET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16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baseColWidth="10" defaultColWidth="0" defaultRowHeight="15"/>
  <cols>
    <col min="1" max="1" width="9.1640625" style="254" customWidth="1"/>
    <col min="2" max="2" width="42" style="254" customWidth="1"/>
    <col min="3" max="7" width="15.6640625" style="254" customWidth="1"/>
    <col min="8" max="8" width="0" style="254" hidden="1" customWidth="1"/>
    <col min="9" max="16384" width="9.1640625" style="254" hidden="1"/>
  </cols>
  <sheetData>
    <row r="1" spans="1:8" s="266" customFormat="1" ht="19">
      <c r="B1" s="356" t="s">
        <v>4786</v>
      </c>
      <c r="C1" s="356"/>
      <c r="D1" s="356"/>
      <c r="E1" s="356"/>
      <c r="F1" s="356"/>
      <c r="G1" s="356"/>
    </row>
    <row r="2" spans="1:8">
      <c r="B2" s="245"/>
      <c r="C2" s="245"/>
      <c r="D2" s="245"/>
      <c r="E2" s="245"/>
      <c r="F2" s="245"/>
      <c r="G2" s="245"/>
    </row>
    <row r="3" spans="1:8" ht="32">
      <c r="A3" s="328"/>
      <c r="B3" s="262" t="s">
        <v>4778</v>
      </c>
      <c r="C3" s="246" t="s">
        <v>4775</v>
      </c>
      <c r="D3" s="246" t="s">
        <v>4776</v>
      </c>
      <c r="E3" s="247" t="s">
        <v>4779</v>
      </c>
      <c r="F3" s="247" t="s">
        <v>4780</v>
      </c>
      <c r="G3" s="247" t="s">
        <v>4781</v>
      </c>
    </row>
    <row r="4" spans="1:8">
      <c r="A4" s="328"/>
      <c r="B4" s="263">
        <v>1</v>
      </c>
      <c r="C4" s="248">
        <v>2</v>
      </c>
      <c r="D4" s="248">
        <v>3</v>
      </c>
      <c r="E4" s="249">
        <v>4</v>
      </c>
      <c r="F4" s="249">
        <v>5</v>
      </c>
      <c r="G4" s="249">
        <v>6</v>
      </c>
    </row>
    <row r="5" spans="1:8" ht="19.5" customHeight="1">
      <c r="A5" s="328"/>
      <c r="B5" s="323" t="s">
        <v>3966</v>
      </c>
      <c r="C5" s="281">
        <f>+C6+C9+C11+C14+C25+C28</f>
        <v>13417355</v>
      </c>
      <c r="D5" s="281">
        <f>+D6+D9+D11+D14+D25+D28</f>
        <v>21130584</v>
      </c>
      <c r="E5" s="281">
        <f>+E6+E9+E11+E14+E25+E28</f>
        <v>47813604</v>
      </c>
      <c r="F5" s="281">
        <f>+F6+F9+F11+F14+F25+F28</f>
        <v>10784847</v>
      </c>
      <c r="G5" s="281">
        <f>+G6+G9+G11+G14+G25+G28</f>
        <v>10408392</v>
      </c>
      <c r="H5" s="286" t="str">
        <f>'OPĆI DIO'!$C$1</f>
        <v>1837 SVEUČILIŠTE U ZAGREBU - GRAĐEVINSKI FAKULTET</v>
      </c>
    </row>
    <row r="6" spans="1:8" ht="16">
      <c r="A6" s="328">
        <v>1</v>
      </c>
      <c r="B6" s="324" t="s">
        <v>4787</v>
      </c>
      <c r="C6" s="282">
        <f>+C7+C8</f>
        <v>5375911</v>
      </c>
      <c r="D6" s="280">
        <f t="shared" ref="D6:G6" si="0">+D7+D8</f>
        <v>6081457</v>
      </c>
      <c r="E6" s="280">
        <f t="shared" si="0"/>
        <v>5544979</v>
      </c>
      <c r="F6" s="280">
        <f t="shared" si="0"/>
        <v>5556399</v>
      </c>
      <c r="G6" s="280">
        <f t="shared" si="0"/>
        <v>5556399</v>
      </c>
      <c r="H6" s="286" t="str">
        <f>'OPĆI DIO'!$C$1</f>
        <v>1837 SVEUČILIŠTE U ZAGREBU - GRAĐEVINSKI FAKULTET</v>
      </c>
    </row>
    <row r="7" spans="1:8" ht="16">
      <c r="A7" s="328">
        <v>11</v>
      </c>
      <c r="B7" s="325" t="s">
        <v>4788</v>
      </c>
      <c r="C7" s="313">
        <v>5318917</v>
      </c>
      <c r="D7" s="313">
        <v>6071211</v>
      </c>
      <c r="E7" s="304">
        <f>SUMIF('Unos prihoda i primitaka'!$C$3:$C$501,$A7,'Unos prihoda i primitaka'!G$3:G$501)</f>
        <v>5544979</v>
      </c>
      <c r="F7" s="304">
        <f>SUMIF('Unos prihoda i primitaka'!$C$3:$C$501,$A7,'Unos prihoda i primitaka'!H$3:H$501)</f>
        <v>5556399</v>
      </c>
      <c r="G7" s="304">
        <f>SUMIF('Unos prihoda i primitaka'!$C$3:$C$501,$A7,'Unos prihoda i primitaka'!I$3:I$501)</f>
        <v>5556399</v>
      </c>
      <c r="H7" s="286" t="str">
        <f>'OPĆI DIO'!$C$1</f>
        <v>1837 SVEUČILIŠTE U ZAGREBU - GRAĐEVINSKI FAKULTET</v>
      </c>
    </row>
    <row r="8" spans="1:8">
      <c r="A8" s="328">
        <v>12</v>
      </c>
      <c r="B8" s="326" t="s">
        <v>4789</v>
      </c>
      <c r="C8" s="313">
        <v>56994</v>
      </c>
      <c r="D8" s="313">
        <v>10246</v>
      </c>
      <c r="E8" s="304">
        <f>SUMIF('Unos prihoda i primitaka'!$C$3:$C$501,$A8,'Unos prihoda i primitaka'!G$3:G$501)</f>
        <v>0</v>
      </c>
      <c r="F8" s="304">
        <f>SUMIF('Unos prihoda i primitaka'!$C$3:$C$501,$A8,'Unos prihoda i primitaka'!H$3:H$501)</f>
        <v>0</v>
      </c>
      <c r="G8" s="304">
        <f>SUMIF('Unos prihoda i primitaka'!$C$3:$C$501,$A8,'Unos prihoda i primitaka'!I$3:I$501)</f>
        <v>0</v>
      </c>
      <c r="H8" s="286" t="str">
        <f>'OPĆI DIO'!$C$1</f>
        <v>1837 SVEUČILIŠTE U ZAGREBU - GRAĐEVINSKI FAKULTET</v>
      </c>
    </row>
    <row r="9" spans="1:8" s="310" customFormat="1" ht="16">
      <c r="A9" s="329">
        <v>3</v>
      </c>
      <c r="B9" s="324" t="s">
        <v>4790</v>
      </c>
      <c r="C9" s="280">
        <f>+C10</f>
        <v>3386218</v>
      </c>
      <c r="D9" s="280">
        <f t="shared" ref="D9:G9" si="1">+D10</f>
        <v>2837304</v>
      </c>
      <c r="E9" s="280">
        <f t="shared" si="1"/>
        <v>3900000</v>
      </c>
      <c r="F9" s="280">
        <f t="shared" si="1"/>
        <v>3900000</v>
      </c>
      <c r="G9" s="280">
        <f t="shared" si="1"/>
        <v>3900000</v>
      </c>
      <c r="H9" s="286" t="str">
        <f>'OPĆI DIO'!$C$1</f>
        <v>1837 SVEUČILIŠTE U ZAGREBU - GRAĐEVINSKI FAKULTET</v>
      </c>
    </row>
    <row r="10" spans="1:8" ht="16">
      <c r="A10" s="328">
        <v>31</v>
      </c>
      <c r="B10" s="327" t="s">
        <v>4791</v>
      </c>
      <c r="C10" s="313">
        <v>3386218</v>
      </c>
      <c r="D10" s="313">
        <v>2837304</v>
      </c>
      <c r="E10" s="304">
        <f>SUMIF('Unos prihoda i primitaka'!$C$3:$C$501,$A10,'Unos prihoda i primitaka'!G$3:G$501)</f>
        <v>3900000</v>
      </c>
      <c r="F10" s="304">
        <f>SUMIF('Unos prihoda i primitaka'!$C$3:$C$501,$A10,'Unos prihoda i primitaka'!H$3:H$501)</f>
        <v>3900000</v>
      </c>
      <c r="G10" s="304">
        <f>SUMIF('Unos prihoda i primitaka'!$C$3:$C$501,$A10,'Unos prihoda i primitaka'!I$3:I$501)</f>
        <v>3900000</v>
      </c>
      <c r="H10" s="286" t="str">
        <f>'OPĆI DIO'!$C$1</f>
        <v>1837 SVEUČILIŠTE U ZAGREBU - GRAĐEVINSKI FAKULTET</v>
      </c>
    </row>
    <row r="11" spans="1:8" s="310" customFormat="1" ht="16">
      <c r="A11" s="329">
        <v>4</v>
      </c>
      <c r="B11" s="324" t="s">
        <v>4792</v>
      </c>
      <c r="C11" s="280">
        <f>+C12+C13</f>
        <v>276624</v>
      </c>
      <c r="D11" s="280">
        <f t="shared" ref="D11:G11" si="2">+D12+D13</f>
        <v>0</v>
      </c>
      <c r="E11" s="280">
        <f t="shared" si="2"/>
        <v>89800</v>
      </c>
      <c r="F11" s="280">
        <f t="shared" si="2"/>
        <v>96600</v>
      </c>
      <c r="G11" s="280">
        <f t="shared" si="2"/>
        <v>80600</v>
      </c>
      <c r="H11" s="286" t="str">
        <f>'OPĆI DIO'!$C$1</f>
        <v>1837 SVEUČILIŠTE U ZAGREBU - GRAĐEVINSKI FAKULTET</v>
      </c>
    </row>
    <row r="12" spans="1:8" ht="16">
      <c r="A12" s="328">
        <v>41</v>
      </c>
      <c r="B12" s="327" t="s">
        <v>4793</v>
      </c>
      <c r="C12" s="313"/>
      <c r="D12" s="313"/>
      <c r="E12" s="304">
        <f>SUMIF('Unos prihoda i primitaka'!$C$3:$C$501,$A12,'Unos prihoda i primitaka'!G$3:G$501)</f>
        <v>0</v>
      </c>
      <c r="F12" s="304">
        <f>SUMIF('Unos prihoda i primitaka'!$C$3:$C$501,$A12,'Unos prihoda i primitaka'!H$3:H$501)</f>
        <v>0</v>
      </c>
      <c r="G12" s="304">
        <f>SUMIF('Unos prihoda i primitaka'!$C$3:$C$501,$A12,'Unos prihoda i primitaka'!I$3:I$501)</f>
        <v>0</v>
      </c>
      <c r="H12" s="286" t="str">
        <f>'OPĆI DIO'!$C$1</f>
        <v>1837 SVEUČILIŠTE U ZAGREBU - GRAĐEVINSKI FAKULTET</v>
      </c>
    </row>
    <row r="13" spans="1:8" ht="16">
      <c r="A13" s="330">
        <v>43</v>
      </c>
      <c r="B13" s="327" t="s">
        <v>4794</v>
      </c>
      <c r="C13" s="313">
        <v>276624</v>
      </c>
      <c r="D13" s="313"/>
      <c r="E13" s="304">
        <f>SUMIF('Unos prihoda i primitaka'!$C$3:$C$501,$A13,'Unos prihoda i primitaka'!G$3:G$501)-'B.2 RAČUN FINANC IF'!E7</f>
        <v>89800</v>
      </c>
      <c r="F13" s="304">
        <f>SUMIF('Unos prihoda i primitaka'!$C$3:$C$501,$A13,'Unos prihoda i primitaka'!H$3:H$501)-'B.2 RAČUN FINANC IF'!F7</f>
        <v>96600</v>
      </c>
      <c r="G13" s="304">
        <f>SUMIF('Unos prihoda i primitaka'!$C$3:$C$501,$A13,'Unos prihoda i primitaka'!I$3:I$501)-'B.2 RAČUN FINANC IF'!G7</f>
        <v>80600</v>
      </c>
      <c r="H13" s="286" t="str">
        <f>'OPĆI DIO'!$C$1</f>
        <v>1837 SVEUČILIŠTE U ZAGREBU - GRAĐEVINSKI FAKULTET</v>
      </c>
    </row>
    <row r="14" spans="1:8" s="310" customFormat="1" ht="16">
      <c r="A14" s="329">
        <v>5</v>
      </c>
      <c r="B14" s="324" t="s">
        <v>4795</v>
      </c>
      <c r="C14" s="280">
        <f>SUM(C15:C24)</f>
        <v>3866211</v>
      </c>
      <c r="D14" s="280">
        <f>SUM(D15:D24)</f>
        <v>11913132</v>
      </c>
      <c r="E14" s="280">
        <f>SUM(E15:E24)</f>
        <v>38243825</v>
      </c>
      <c r="F14" s="280">
        <f>SUM(F15:F24)</f>
        <v>1219898</v>
      </c>
      <c r="G14" s="280">
        <f>SUM(G15:G24)</f>
        <v>859893</v>
      </c>
      <c r="H14" s="286" t="str">
        <f>'OPĆI DIO'!$C$1</f>
        <v>1837 SVEUČILIŠTE U ZAGREBU - GRAĐEVINSKI FAKULTET</v>
      </c>
    </row>
    <row r="15" spans="1:8" ht="16">
      <c r="A15" s="328">
        <v>51</v>
      </c>
      <c r="B15" s="327" t="s">
        <v>4796</v>
      </c>
      <c r="C15" s="313">
        <v>1012405</v>
      </c>
      <c r="D15" s="313">
        <v>250000</v>
      </c>
      <c r="E15" s="304">
        <f>SUMIF('Unos prihoda i primitaka'!$C$3:$C$501,$A15,'Unos prihoda i primitaka'!G$3:G$501)</f>
        <v>750000</v>
      </c>
      <c r="F15" s="304">
        <f>SUMIF('Unos prihoda i primitaka'!$C$3:$C$501,$A15,'Unos prihoda i primitaka'!H$3:H$501)</f>
        <v>950000</v>
      </c>
      <c r="G15" s="304">
        <f>SUMIF('Unos prihoda i primitaka'!$C$3:$C$501,$A15,'Unos prihoda i primitaka'!I$3:I$501)</f>
        <v>850000</v>
      </c>
      <c r="H15" s="286" t="str">
        <f>'OPĆI DIO'!$C$1</f>
        <v>1837 SVEUČILIŠTE U ZAGREBU - GRAĐEVINSKI FAKULTET</v>
      </c>
    </row>
    <row r="16" spans="1:8" ht="16">
      <c r="A16" s="328">
        <v>52</v>
      </c>
      <c r="B16" s="327" t="s">
        <v>4797</v>
      </c>
      <c r="C16" s="313">
        <v>615697</v>
      </c>
      <c r="D16" s="313">
        <v>652773</v>
      </c>
      <c r="E16" s="304">
        <f>SUMIF('Unos prihoda i primitaka'!$C$3:$C$501,$A16,'Unos prihoda i primitaka'!G$3:G$501)</f>
        <v>458825</v>
      </c>
      <c r="F16" s="304">
        <f>SUMIF('Unos prihoda i primitaka'!$C$3:$C$501,$A16,'Unos prihoda i primitaka'!H$3:H$501)</f>
        <v>269898</v>
      </c>
      <c r="G16" s="304">
        <f>SUMIF('Unos prihoda i primitaka'!$C$3:$C$501,$A16,'Unos prihoda i primitaka'!I$3:I$501)</f>
        <v>9893</v>
      </c>
      <c r="H16" s="286" t="str">
        <f>'OPĆI DIO'!$C$1</f>
        <v>1837 SVEUČILIŠTE U ZAGREBU - GRAĐEVINSKI FAKULTET</v>
      </c>
    </row>
    <row r="17" spans="1:8" ht="16">
      <c r="A17" s="328">
        <v>552</v>
      </c>
      <c r="B17" s="327" t="s">
        <v>4798</v>
      </c>
      <c r="C17" s="313"/>
      <c r="D17" s="313"/>
      <c r="E17" s="304">
        <f>SUMIF('Unos prihoda i primitaka'!$C$3:$C$501,$A17,'Unos prihoda i primitaka'!G$3:G$501)</f>
        <v>0</v>
      </c>
      <c r="F17" s="304">
        <f>SUMIF('Unos prihoda i primitaka'!$C$3:$C$501,$A17,'Unos prihoda i primitaka'!H$3:H$501)</f>
        <v>0</v>
      </c>
      <c r="G17" s="304">
        <f>SUMIF('Unos prihoda i primitaka'!$C$3:$C$501,$A17,'Unos prihoda i primitaka'!I$3:I$501)</f>
        <v>0</v>
      </c>
      <c r="H17" s="286" t="str">
        <f>'OPĆI DIO'!$C$1</f>
        <v>1837 SVEUČILIŠTE U ZAGREBU - GRAĐEVINSKI FAKULTET</v>
      </c>
    </row>
    <row r="18" spans="1:8" ht="16">
      <c r="A18" s="328">
        <v>559</v>
      </c>
      <c r="B18" s="327" t="s">
        <v>4799</v>
      </c>
      <c r="C18" s="313"/>
      <c r="D18" s="313"/>
      <c r="E18" s="304">
        <f>SUMIF('Unos prihoda i primitaka'!$C$3:$C$501,$A18,'Unos prihoda i primitaka'!G$3:G$501)</f>
        <v>0</v>
      </c>
      <c r="F18" s="304">
        <f>SUMIF('Unos prihoda i primitaka'!$C$3:$C$501,$A18,'Unos prihoda i primitaka'!H$3:H$501)</f>
        <v>0</v>
      </c>
      <c r="G18" s="304">
        <f>SUMIF('Unos prihoda i primitaka'!$C$3:$C$501,$A18,'Unos prihoda i primitaka'!I$3:I$501)</f>
        <v>0</v>
      </c>
      <c r="H18" s="286" t="str">
        <f>'OPĆI DIO'!$C$1</f>
        <v>1837 SVEUČILIŠTE U ZAGREBU - GRAĐEVINSKI FAKULTET</v>
      </c>
    </row>
    <row r="19" spans="1:8" ht="16">
      <c r="A19" s="328">
        <v>561</v>
      </c>
      <c r="B19" s="327" t="s">
        <v>4800</v>
      </c>
      <c r="C19" s="313">
        <v>109246</v>
      </c>
      <c r="D19" s="313">
        <v>58061</v>
      </c>
      <c r="E19" s="304">
        <f>SUMIF('Unos prihoda i primitaka'!$C$3:$C$501,$A19,'Unos prihoda i primitaka'!G$3:G$501)</f>
        <v>0</v>
      </c>
      <c r="F19" s="304">
        <f>SUMIF('Unos prihoda i primitaka'!$C$3:$C$501,$A19,'Unos prihoda i primitaka'!H$3:H$501)</f>
        <v>0</v>
      </c>
      <c r="G19" s="304">
        <f>SUMIF('Unos prihoda i primitaka'!$C$3:$C$501,$A19,'Unos prihoda i primitaka'!I$3:I$501)</f>
        <v>0</v>
      </c>
      <c r="H19" s="286" t="str">
        <f>'OPĆI DIO'!$C$1</f>
        <v>1837 SVEUČILIŠTE U ZAGREBU - GRAĐEVINSKI FAKULTET</v>
      </c>
    </row>
    <row r="20" spans="1:8" ht="18" customHeight="1">
      <c r="A20" s="328">
        <v>563</v>
      </c>
      <c r="B20" s="327" t="s">
        <v>4801</v>
      </c>
      <c r="C20" s="313">
        <v>975360</v>
      </c>
      <c r="D20" s="313">
        <v>294060</v>
      </c>
      <c r="E20" s="304">
        <f>SUMIF('Unos prihoda i primitaka'!$C$3:$C$501,$A20,'Unos prihoda i primitaka'!G$3:G$501)</f>
        <v>0</v>
      </c>
      <c r="F20" s="304">
        <f>SUMIF('Unos prihoda i primitaka'!$C$3:$C$501,$A20,'Unos prihoda i primitaka'!H$3:H$501)</f>
        <v>0</v>
      </c>
      <c r="G20" s="304">
        <f>SUMIF('Unos prihoda i primitaka'!$C$3:$C$501,$A20,'Unos prihoda i primitaka'!I$3:I$501)</f>
        <v>0</v>
      </c>
      <c r="H20" s="286" t="str">
        <f>'OPĆI DIO'!$C$1</f>
        <v>1837 SVEUČILIŠTE U ZAGREBU - GRAĐEVINSKI FAKULTET</v>
      </c>
    </row>
    <row r="21" spans="1:8" ht="32">
      <c r="A21" s="328">
        <v>573</v>
      </c>
      <c r="B21" s="327" t="s">
        <v>1020</v>
      </c>
      <c r="C21" s="313"/>
      <c r="D21" s="313"/>
      <c r="E21" s="304">
        <f>SUMIF('Unos prihoda i primitaka'!$C$3:$C$501,$A21,'Unos prihoda i primitaka'!G$3:G$501)</f>
        <v>0</v>
      </c>
      <c r="F21" s="304">
        <f>SUMIF('Unos prihoda i primitaka'!$C$3:$C$501,$A21,'Unos prihoda i primitaka'!H$3:H$501)</f>
        <v>0</v>
      </c>
      <c r="G21" s="304">
        <f>SUMIF('Unos prihoda i primitaka'!$C$3:$C$501,$A21,'Unos prihoda i primitaka'!I$3:I$501)</f>
        <v>0</v>
      </c>
      <c r="H21" s="286" t="str">
        <f>'OPĆI DIO'!$C$1</f>
        <v>1837 SVEUČILIŠTE U ZAGREBU - GRAĐEVINSKI FAKULTET</v>
      </c>
    </row>
    <row r="22" spans="1:8" ht="16">
      <c r="A22" s="328">
        <v>575</v>
      </c>
      <c r="B22" s="327" t="s">
        <v>1021</v>
      </c>
      <c r="C22" s="313"/>
      <c r="D22" s="313"/>
      <c r="E22" s="304">
        <f>SUMIF('Unos prihoda i primitaka'!$C$3:$C$501,$A22,'Unos prihoda i primitaka'!G$3:G$501)</f>
        <v>0</v>
      </c>
      <c r="F22" s="304">
        <f>SUMIF('Unos prihoda i primitaka'!$C$3:$C$501,$A22,'Unos prihoda i primitaka'!H$3:H$501)</f>
        <v>0</v>
      </c>
      <c r="G22" s="304">
        <f>SUMIF('Unos prihoda i primitaka'!$C$3:$C$501,$A22,'Unos prihoda i primitaka'!I$3:I$501)</f>
        <v>0</v>
      </c>
      <c r="H22" s="286" t="str">
        <f>'OPĆI DIO'!$C$1</f>
        <v>1837 SVEUČILIŠTE U ZAGREBU - GRAĐEVINSKI FAKULTET</v>
      </c>
    </row>
    <row r="23" spans="1:8" ht="16">
      <c r="A23" s="328">
        <v>576</v>
      </c>
      <c r="B23" s="327" t="s">
        <v>4819</v>
      </c>
      <c r="C23" s="313">
        <v>1149678</v>
      </c>
      <c r="D23" s="313">
        <v>6264597</v>
      </c>
      <c r="E23" s="304">
        <f>SUMIF('Unos prihoda i primitaka'!$C$3:$C$501,$A23,'Unos prihoda i primitaka'!G$3:G$501)</f>
        <v>0</v>
      </c>
      <c r="F23" s="304">
        <f>SUMIF('Unos prihoda i primitaka'!$C$3:$C$501,$A23,'Unos prihoda i primitaka'!H$3:H$501)</f>
        <v>0</v>
      </c>
      <c r="G23" s="304">
        <f>SUMIF('Unos prihoda i primitaka'!$C$3:$C$501,$A23,'Unos prihoda i primitaka'!I$3:I$501)</f>
        <v>0</v>
      </c>
      <c r="H23" s="286" t="str">
        <f>'OPĆI DIO'!$C$1</f>
        <v>1837 SVEUČILIŠTE U ZAGREBU - GRAĐEVINSKI FAKULTET</v>
      </c>
    </row>
    <row r="24" spans="1:8" ht="16">
      <c r="A24" s="328">
        <v>581</v>
      </c>
      <c r="B24" s="327" t="s">
        <v>4802</v>
      </c>
      <c r="C24" s="313">
        <v>3825</v>
      </c>
      <c r="D24" s="313">
        <v>4393641</v>
      </c>
      <c r="E24" s="304">
        <f>SUMIF('Unos prihoda i primitaka'!$C$3:$C$501,$A24,'Unos prihoda i primitaka'!G$3:G$501)</f>
        <v>37035000</v>
      </c>
      <c r="F24" s="304">
        <f>SUMIF('Unos prihoda i primitaka'!$C$3:$C$501,$A24,'Unos prihoda i primitaka'!H$3:H$501)</f>
        <v>0</v>
      </c>
      <c r="G24" s="304">
        <f>SUMIF('Unos prihoda i primitaka'!$C$3:$C$501,$A24,'Unos prihoda i primitaka'!I$3:I$501)</f>
        <v>0</v>
      </c>
      <c r="H24" s="286" t="str">
        <f>'OPĆI DIO'!$C$1</f>
        <v>1837 SVEUČILIŠTE U ZAGREBU - GRAĐEVINSKI FAKULTET</v>
      </c>
    </row>
    <row r="25" spans="1:8" s="310" customFormat="1" ht="16">
      <c r="A25" s="329">
        <v>6</v>
      </c>
      <c r="B25" s="324" t="s">
        <v>4803</v>
      </c>
      <c r="C25" s="280">
        <f>SUM(C26:C27)</f>
        <v>510623</v>
      </c>
      <c r="D25" s="280">
        <f t="shared" ref="D25:G25" si="3">SUM(D26:D27)</f>
        <v>297056</v>
      </c>
      <c r="E25" s="280">
        <f>SUM(E26:E27)</f>
        <v>34500</v>
      </c>
      <c r="F25" s="280">
        <f t="shared" si="3"/>
        <v>11500</v>
      </c>
      <c r="G25" s="280">
        <f t="shared" si="3"/>
        <v>11500</v>
      </c>
      <c r="H25" s="286" t="str">
        <f>'OPĆI DIO'!$C$1</f>
        <v>1837 SVEUČILIŠTE U ZAGREBU - GRAĐEVINSKI FAKULTET</v>
      </c>
    </row>
    <row r="26" spans="1:8" ht="16">
      <c r="A26" s="328">
        <v>61</v>
      </c>
      <c r="B26" s="327" t="s">
        <v>4804</v>
      </c>
      <c r="C26" s="313">
        <v>510623</v>
      </c>
      <c r="D26" s="313">
        <v>297056</v>
      </c>
      <c r="E26" s="304">
        <f>SUMIF('Unos prihoda i primitaka'!$C$3:$C$501,$A26,'Unos prihoda i primitaka'!G$3:G$501)</f>
        <v>34500</v>
      </c>
      <c r="F26" s="304">
        <f>SUMIF('Unos prihoda i primitaka'!$C$3:$C$501,$A26,'Unos prihoda i primitaka'!H$3:H$501)</f>
        <v>11500</v>
      </c>
      <c r="G26" s="304">
        <f>SUMIF('Unos prihoda i primitaka'!$C$3:$C$501,$A26,'Unos prihoda i primitaka'!I$3:I$501)</f>
        <v>11500</v>
      </c>
      <c r="H26" s="286" t="str">
        <f>'OPĆI DIO'!$C$1</f>
        <v>1837 SVEUČILIŠTE U ZAGREBU - GRAĐEVINSKI FAKULTET</v>
      </c>
    </row>
    <row r="27" spans="1:8" ht="16">
      <c r="A27" s="328">
        <v>63</v>
      </c>
      <c r="B27" s="327" t="s">
        <v>4805</v>
      </c>
      <c r="C27" s="313"/>
      <c r="D27" s="313"/>
      <c r="E27" s="304">
        <f>SUMIF('Unos prihoda i primitaka'!$C$3:$C$501,$A27,'Unos prihoda i primitaka'!G$3:G$501)</f>
        <v>0</v>
      </c>
      <c r="F27" s="304">
        <f>SUMIF('Unos prihoda i primitaka'!$C$3:$C$501,$A27,'Unos prihoda i primitaka'!H$3:H$501)</f>
        <v>0</v>
      </c>
      <c r="G27" s="304">
        <f>SUMIF('Unos prihoda i primitaka'!$C$3:$C$501,$A27,'Unos prihoda i primitaka'!I$3:I$501)</f>
        <v>0</v>
      </c>
      <c r="H27" s="286" t="str">
        <f>'OPĆI DIO'!$C$1</f>
        <v>1837 SVEUČILIŠTE U ZAGREBU - GRAĐEVINSKI FAKULTET</v>
      </c>
    </row>
    <row r="28" spans="1:8" s="310" customFormat="1" ht="33.75" customHeight="1">
      <c r="A28" s="329">
        <v>7</v>
      </c>
      <c r="B28" s="324" t="s">
        <v>4806</v>
      </c>
      <c r="C28" s="280">
        <f>+C29</f>
        <v>1768</v>
      </c>
      <c r="D28" s="280">
        <f t="shared" ref="D28:G28" si="4">+D29</f>
        <v>1635</v>
      </c>
      <c r="E28" s="280">
        <f>+E29</f>
        <v>500</v>
      </c>
      <c r="F28" s="280">
        <f t="shared" si="4"/>
        <v>450</v>
      </c>
      <c r="G28" s="280">
        <f t="shared" si="4"/>
        <v>0</v>
      </c>
      <c r="H28" s="286" t="str">
        <f>'OPĆI DIO'!$C$1</f>
        <v>1837 SVEUČILIŠTE U ZAGREBU - GRAĐEVINSKI FAKULTET</v>
      </c>
    </row>
    <row r="29" spans="1:8" ht="32">
      <c r="A29" s="328">
        <v>71</v>
      </c>
      <c r="B29" s="327" t="s">
        <v>4807</v>
      </c>
      <c r="C29" s="313">
        <v>1768</v>
      </c>
      <c r="D29" s="313">
        <v>1635</v>
      </c>
      <c r="E29" s="304">
        <f>SUMIF('Unos prihoda i primitaka'!$C$3:$C$501,$A29,'Unos prihoda i primitaka'!G$3:G$501)</f>
        <v>500</v>
      </c>
      <c r="F29" s="304">
        <f>SUMIF('Unos prihoda i primitaka'!$C$3:$C$501,$A29,'Unos prihoda i primitaka'!H$3:H$501)</f>
        <v>450</v>
      </c>
      <c r="G29" s="304">
        <f>SUMIF('Unos prihoda i primitaka'!$C$3:$C$501,$A29,'Unos prihoda i primitaka'!I$3:I$501)</f>
        <v>0</v>
      </c>
      <c r="H29" s="286" t="str">
        <f>'OPĆI DIO'!$C$1</f>
        <v>1837 SVEUČILIŠTE U ZAGREBU - GRAĐEVINSKI FAKULTET</v>
      </c>
    </row>
    <row r="30" spans="1:8" ht="24" customHeight="1">
      <c r="A30" s="328">
        <v>0</v>
      </c>
      <c r="B30" s="323" t="s">
        <v>251</v>
      </c>
      <c r="C30" s="281">
        <f>+C31+C34+C36+C39+C50+C53</f>
        <v>12151501</v>
      </c>
      <c r="D30" s="281">
        <f>+D31+D34+D36+D39+D50+D53</f>
        <v>21347831</v>
      </c>
      <c r="E30" s="281">
        <f>+E31+E34+E36+E39+E50+E53</f>
        <v>47609167</v>
      </c>
      <c r="F30" s="281">
        <f>+F31+F34+F36+F39+F50+F53</f>
        <v>10336047</v>
      </c>
      <c r="G30" s="281">
        <f>+G31+G34+G36+G39+G50+G53</f>
        <v>9767945</v>
      </c>
      <c r="H30" s="286" t="str">
        <f>'OPĆI DIO'!$C$1</f>
        <v>1837 SVEUČILIŠTE U ZAGREBU - GRAĐEVINSKI FAKULTET</v>
      </c>
    </row>
    <row r="31" spans="1:8" s="310" customFormat="1" ht="16">
      <c r="A31" s="329">
        <v>1</v>
      </c>
      <c r="B31" s="324" t="s">
        <v>4787</v>
      </c>
      <c r="C31" s="280">
        <f>+C32+C33</f>
        <v>5363679</v>
      </c>
      <c r="D31" s="280">
        <f t="shared" ref="D31" si="5">+D32+D33</f>
        <v>6081457</v>
      </c>
      <c r="E31" s="280">
        <f t="shared" ref="E31" si="6">+E32+E33</f>
        <v>5544979</v>
      </c>
      <c r="F31" s="280">
        <f t="shared" ref="F31" si="7">+F32+F33</f>
        <v>5556399</v>
      </c>
      <c r="G31" s="280">
        <f t="shared" ref="G31" si="8">+G32+G33</f>
        <v>5556399</v>
      </c>
      <c r="H31" s="286" t="str">
        <f>'OPĆI DIO'!$C$1</f>
        <v>1837 SVEUČILIŠTE U ZAGREBU - GRAĐEVINSKI FAKULTET</v>
      </c>
    </row>
    <row r="32" spans="1:8" ht="16">
      <c r="A32" s="328">
        <v>11</v>
      </c>
      <c r="B32" s="325" t="s">
        <v>4788</v>
      </c>
      <c r="C32" s="313">
        <v>5363679</v>
      </c>
      <c r="D32" s="313">
        <v>6071211</v>
      </c>
      <c r="E32" s="306">
        <f>SUMIF('Unos rashoda i izdataka'!$Q$3:$Q$501,$A32,'Unos rashoda i izdataka'!J$3:J$501)+SUMIF('Unos rashoda P4'!$A$3:$A$501,$A32,'Unos rashoda P4'!H$3:H$501)</f>
        <v>5544979</v>
      </c>
      <c r="F32" s="306">
        <f>SUMIF('Unos rashoda i izdataka'!$Q$3:$Q$501,$A32,'Unos rashoda i izdataka'!K$3:K$501)+SUMIF('Unos rashoda P4'!$A$3:$A$501,$A32,'Unos rashoda P4'!I$3:I$501)</f>
        <v>5556399</v>
      </c>
      <c r="G32" s="306">
        <f>SUMIF('Unos rashoda i izdataka'!$Q$3:$Q$501,$A32,'Unos rashoda i izdataka'!L$3:L$501)+SUMIF('Unos rashoda P4'!$A$3:$A$501,$A32,'Unos rashoda P4'!J$3:J$501)</f>
        <v>5556399</v>
      </c>
      <c r="H32" s="286" t="str">
        <f>'OPĆI DIO'!$C$1</f>
        <v>1837 SVEUČILIŠTE U ZAGREBU - GRAĐEVINSKI FAKULTET</v>
      </c>
    </row>
    <row r="33" spans="1:8">
      <c r="A33" s="328">
        <v>12</v>
      </c>
      <c r="B33" s="326" t="s">
        <v>4789</v>
      </c>
      <c r="C33" s="313"/>
      <c r="D33" s="313">
        <v>10246</v>
      </c>
      <c r="E33" s="306">
        <f>SUMIF('Unos rashoda i izdataka'!$Q$3:$Q$501,$A33,'Unos rashoda i izdataka'!J$3:J$501)+SUMIF('Unos rashoda P4'!$A$3:$A$501,$A33,'Unos rashoda P4'!H$3:H$501)</f>
        <v>0</v>
      </c>
      <c r="F33" s="306">
        <f>SUMIF('Unos rashoda i izdataka'!$Q$3:$Q$501,$A33,'Unos rashoda i izdataka'!K$3:K$501)+SUMIF('Unos rashoda P4'!$A$3:$A$501,$A33,'Unos rashoda P4'!I$3:I$501)</f>
        <v>0</v>
      </c>
      <c r="G33" s="306">
        <f>SUMIF('Unos rashoda i izdataka'!$Q$3:$Q$501,$A33,'Unos rashoda i izdataka'!L$3:L$501)+SUMIF('Unos rashoda P4'!$A$3:$A$501,$A33,'Unos rashoda P4'!J$3:J$501)</f>
        <v>0</v>
      </c>
      <c r="H33" s="286" t="str">
        <f>'OPĆI DIO'!$C$1</f>
        <v>1837 SVEUČILIŠTE U ZAGREBU - GRAĐEVINSKI FAKULTET</v>
      </c>
    </row>
    <row r="34" spans="1:8" s="310" customFormat="1" ht="16">
      <c r="A34" s="329">
        <v>3</v>
      </c>
      <c r="B34" s="324" t="s">
        <v>4790</v>
      </c>
      <c r="C34" s="280">
        <f>+C35</f>
        <v>2887364</v>
      </c>
      <c r="D34" s="280">
        <f t="shared" ref="D34:G34" si="9">+D35</f>
        <v>2877115</v>
      </c>
      <c r="E34" s="280">
        <f t="shared" si="9"/>
        <v>3707200</v>
      </c>
      <c r="F34" s="280">
        <f t="shared" si="9"/>
        <v>3707200</v>
      </c>
      <c r="G34" s="280">
        <f t="shared" si="9"/>
        <v>3707200</v>
      </c>
      <c r="H34" s="286" t="str">
        <f>'OPĆI DIO'!$C$1</f>
        <v>1837 SVEUČILIŠTE U ZAGREBU - GRAĐEVINSKI FAKULTET</v>
      </c>
    </row>
    <row r="35" spans="1:8" ht="16">
      <c r="A35" s="330">
        <v>31</v>
      </c>
      <c r="B35" s="327" t="s">
        <v>4791</v>
      </c>
      <c r="C35" s="313">
        <v>2887364</v>
      </c>
      <c r="D35" s="313">
        <v>2877115</v>
      </c>
      <c r="E35" s="306">
        <f>SUMIF('Unos rashoda i izdataka'!$Q$3:$Q$501,$A35,'Unos rashoda i izdataka'!J$3:J$501)+SUMIF('Unos rashoda P4'!$A$3:$A$501,$A35,'Unos rashoda P4'!H$3:H$501)-'B.2 RAČUN FINANC IF'!E13</f>
        <v>3707200</v>
      </c>
      <c r="F35" s="306">
        <f>SUMIF('Unos rashoda i izdataka'!$Q$3:$Q$501,$A35,'Unos rashoda i izdataka'!K$3:K$501)+SUMIF('Unos rashoda P4'!$A$3:$A$501,$A35,'Unos rashoda P4'!I$3:I$501)-'B.2 RAČUN FINANC IF'!F13</f>
        <v>3707200</v>
      </c>
      <c r="G35" s="306">
        <f>SUMIF('Unos rashoda i izdataka'!$Q$3:$Q$501,$A35,'Unos rashoda i izdataka'!L$3:L$501)+SUMIF('Unos rashoda P4'!$A$3:$A$501,$A35,'Unos rashoda P4'!J$3:J$501)-'B.2 RAČUN FINANC IF'!G13</f>
        <v>3707200</v>
      </c>
      <c r="H35" s="286" t="str">
        <f>'OPĆI DIO'!$C$1</f>
        <v>1837 SVEUČILIŠTE U ZAGREBU - GRAĐEVINSKI FAKULTET</v>
      </c>
    </row>
    <row r="36" spans="1:8" s="310" customFormat="1" ht="16">
      <c r="A36" s="329">
        <v>4</v>
      </c>
      <c r="B36" s="324" t="s">
        <v>4792</v>
      </c>
      <c r="C36" s="280">
        <f>+C37+C38</f>
        <v>87110</v>
      </c>
      <c r="D36" s="280">
        <f t="shared" ref="D36:G36" si="10">+D37+D38</f>
        <v>0</v>
      </c>
      <c r="E36" s="280">
        <f>+E37+E38</f>
        <v>89800</v>
      </c>
      <c r="F36" s="280">
        <f t="shared" si="10"/>
        <v>96600</v>
      </c>
      <c r="G36" s="280">
        <f t="shared" si="10"/>
        <v>80600</v>
      </c>
      <c r="H36" s="286" t="str">
        <f>'OPĆI DIO'!$C$1</f>
        <v>1837 SVEUČILIŠTE U ZAGREBU - GRAĐEVINSKI FAKULTET</v>
      </c>
    </row>
    <row r="37" spans="1:8" ht="16">
      <c r="A37" s="328">
        <v>41</v>
      </c>
      <c r="B37" s="327" t="s">
        <v>4793</v>
      </c>
      <c r="C37" s="313"/>
      <c r="D37" s="313"/>
      <c r="E37" s="306">
        <f>SUMIF('Unos rashoda i izdataka'!$Q$3:$Q$501,$A37,'Unos rashoda i izdataka'!J$3:J$501)+SUMIF('Unos rashoda P4'!$A$3:$A$501,$A37,'Unos rashoda P4'!H$3:H$501)</f>
        <v>0</v>
      </c>
      <c r="F37" s="306">
        <f>SUMIF('Unos rashoda i izdataka'!$Q$3:$Q$501,$A37,'Unos rashoda i izdataka'!K$3:K$501)+SUMIF('Unos rashoda P4'!$A$3:$A$501,$A37,'Unos rashoda P4'!I$3:I$501)</f>
        <v>0</v>
      </c>
      <c r="G37" s="306">
        <f>SUMIF('Unos rashoda i izdataka'!$Q$3:$Q$501,$A37,'Unos rashoda i izdataka'!L$3:L$501)+SUMIF('Unos rashoda P4'!$A$3:$A$501,$A37,'Unos rashoda P4'!J$3:J$501)</f>
        <v>0</v>
      </c>
      <c r="H37" s="286" t="str">
        <f>'OPĆI DIO'!$C$1</f>
        <v>1837 SVEUČILIŠTE U ZAGREBU - GRAĐEVINSKI FAKULTET</v>
      </c>
    </row>
    <row r="38" spans="1:8" ht="16">
      <c r="A38" s="328">
        <v>43</v>
      </c>
      <c r="B38" s="327" t="s">
        <v>4794</v>
      </c>
      <c r="C38" s="313">
        <v>87110</v>
      </c>
      <c r="D38" s="313"/>
      <c r="E38" s="306">
        <f>SUMIF('Unos rashoda i izdataka'!$Q$3:$Q$501,$A38,'Unos rashoda i izdataka'!J$3:J$501)+SUMIF('Unos rashoda P4'!$A$3:$A$501,$A38,'Unos rashoda P4'!H$3:H$501)</f>
        <v>89800</v>
      </c>
      <c r="F38" s="306">
        <f>SUMIF('Unos rashoda i izdataka'!$Q$3:$Q$501,$A38,'Unos rashoda i izdataka'!K$3:K$501)+SUMIF('Unos rashoda P4'!$A$3:$A$501,$A38,'Unos rashoda P4'!I$3:I$501)</f>
        <v>96600</v>
      </c>
      <c r="G38" s="306">
        <f>SUMIF('Unos rashoda i izdataka'!$Q$3:$Q$501,$A38,'Unos rashoda i izdataka'!L$3:L$501)+SUMIF('Unos rashoda P4'!$A$3:$A$501,$A38,'Unos rashoda P4'!J$3:J$501)</f>
        <v>80600</v>
      </c>
      <c r="H38" s="286" t="str">
        <f>'OPĆI DIO'!$C$1</f>
        <v>1837 SVEUČILIŠTE U ZAGREBU - GRAĐEVINSKI FAKULTET</v>
      </c>
    </row>
    <row r="39" spans="1:8" s="310" customFormat="1" ht="16">
      <c r="A39" s="329">
        <v>5</v>
      </c>
      <c r="B39" s="324" t="s">
        <v>4795</v>
      </c>
      <c r="C39" s="280">
        <f>SUM(C40:C49)</f>
        <v>3327194</v>
      </c>
      <c r="D39" s="280">
        <f>SUM(D40:D49)</f>
        <v>12104658</v>
      </c>
      <c r="E39" s="280">
        <f>SUM(E40:E49)</f>
        <v>38253688</v>
      </c>
      <c r="F39" s="280">
        <f>SUM(F40:F49)</f>
        <v>964348</v>
      </c>
      <c r="G39" s="280">
        <f>SUM(G40:G49)</f>
        <v>412246</v>
      </c>
      <c r="H39" s="286" t="str">
        <f>'OPĆI DIO'!$C$1</f>
        <v>1837 SVEUČILIŠTE U ZAGREBU - GRAĐEVINSKI FAKULTET</v>
      </c>
    </row>
    <row r="40" spans="1:8" ht="16">
      <c r="A40" s="328">
        <v>51</v>
      </c>
      <c r="B40" s="327" t="s">
        <v>4796</v>
      </c>
      <c r="C40" s="313">
        <v>590391</v>
      </c>
      <c r="D40" s="313">
        <v>441526</v>
      </c>
      <c r="E40" s="306">
        <f>SUMIF('Unos rashoda i izdataka'!$Q$3:$Q$501,$A40,'Unos rashoda i izdataka'!J$3:J$501)+SUMIF('Unos rashoda P4'!$A$3:$A$501,$A40,'Unos rashoda P4'!H$3:H$501)</f>
        <v>742110</v>
      </c>
      <c r="F40" s="306">
        <f>SUMIF('Unos rashoda i izdataka'!$Q$3:$Q$501,$A40,'Unos rashoda i izdataka'!K$3:K$501)+SUMIF('Unos rashoda P4'!$A$3:$A$501,$A40,'Unos rashoda P4'!I$3:I$501)</f>
        <v>694450</v>
      </c>
      <c r="G40" s="306">
        <f>SUMIF('Unos rashoda i izdataka'!$Q$3:$Q$501,$A40,'Unos rashoda i izdataka'!L$3:L$501)+SUMIF('Unos rashoda P4'!$A$3:$A$501,$A40,'Unos rashoda P4'!J$3:J$501)</f>
        <v>402353</v>
      </c>
      <c r="H40" s="286" t="str">
        <f>'OPĆI DIO'!$C$1</f>
        <v>1837 SVEUČILIŠTE U ZAGREBU - GRAĐEVINSKI FAKULTET</v>
      </c>
    </row>
    <row r="41" spans="1:8" ht="16">
      <c r="A41" s="328">
        <v>52</v>
      </c>
      <c r="B41" s="327" t="s">
        <v>4797</v>
      </c>
      <c r="C41" s="313">
        <v>669510</v>
      </c>
      <c r="D41" s="337">
        <v>652773</v>
      </c>
      <c r="E41" s="306">
        <f>SUMIF('Unos rashoda i izdataka'!$Q$3:$Q$501,$A41,'Unos rashoda i izdataka'!J$3:J$501)+SUMIF('Unos rashoda P4'!$A$3:$A$501,$A41,'Unos rashoda P4'!H$3:H$501)</f>
        <v>455578</v>
      </c>
      <c r="F41" s="306">
        <f>SUMIF('Unos rashoda i izdataka'!$Q$3:$Q$501,$A41,'Unos rashoda i izdataka'!K$3:K$501)+SUMIF('Unos rashoda P4'!$A$3:$A$501,$A41,'Unos rashoda P4'!I$3:I$501)</f>
        <v>269898</v>
      </c>
      <c r="G41" s="306">
        <f>SUMIF('Unos rashoda i izdataka'!$Q$3:$Q$501,$A41,'Unos rashoda i izdataka'!L$3:L$501)+SUMIF('Unos rashoda P4'!$A$3:$A$501,$A41,'Unos rashoda P4'!J$3:J$501)</f>
        <v>9893</v>
      </c>
      <c r="H41" s="286" t="str">
        <f>'OPĆI DIO'!$C$1</f>
        <v>1837 SVEUČILIŠTE U ZAGREBU - GRAĐEVINSKI FAKULTET</v>
      </c>
    </row>
    <row r="42" spans="1:8" ht="16">
      <c r="A42" s="328">
        <v>552</v>
      </c>
      <c r="B42" s="327" t="s">
        <v>4798</v>
      </c>
      <c r="C42" s="313"/>
      <c r="D42" s="313"/>
      <c r="E42" s="306">
        <f>SUMIF('Unos rashoda i izdataka'!$Q$3:$Q$501,$A42,'Unos rashoda i izdataka'!J$3:J$501)+SUMIF('Unos rashoda P4'!$A$3:$A$501,$A42,'Unos rashoda P4'!H$3:H$501)</f>
        <v>0</v>
      </c>
      <c r="F42" s="306">
        <f>SUMIF('Unos rashoda i izdataka'!$Q$3:$Q$501,$A42,'Unos rashoda i izdataka'!K$3:K$501)+SUMIF('Unos rashoda P4'!$A$3:$A$501,$A42,'Unos rashoda P4'!I$3:I$501)</f>
        <v>0</v>
      </c>
      <c r="G42" s="306">
        <f>SUMIF('Unos rashoda i izdataka'!$Q$3:$Q$501,$A42,'Unos rashoda i izdataka'!L$3:L$501)+SUMIF('Unos rashoda P4'!$A$3:$A$501,$A42,'Unos rashoda P4'!J$3:J$501)</f>
        <v>0</v>
      </c>
      <c r="H42" s="286" t="str">
        <f>'OPĆI DIO'!$C$1</f>
        <v>1837 SVEUČILIŠTE U ZAGREBU - GRAĐEVINSKI FAKULTET</v>
      </c>
    </row>
    <row r="43" spans="1:8" ht="16">
      <c r="A43" s="328">
        <v>559</v>
      </c>
      <c r="B43" s="327" t="s">
        <v>4799</v>
      </c>
      <c r="C43" s="313"/>
      <c r="D43" s="313"/>
      <c r="E43" s="306">
        <f>SUMIF('Unos rashoda i izdataka'!$Q$3:$Q$501,$A43,'Unos rashoda i izdataka'!J$3:J$501)+SUMIF('Unos rashoda P4'!$A$3:$A$501,$A43,'Unos rashoda P4'!H$3:H$501)</f>
        <v>0</v>
      </c>
      <c r="F43" s="306">
        <f>SUMIF('Unos rashoda i izdataka'!$Q$3:$Q$501,$A43,'Unos rashoda i izdataka'!K$3:K$501)+SUMIF('Unos rashoda P4'!$A$3:$A$501,$A43,'Unos rashoda P4'!I$3:I$501)</f>
        <v>0</v>
      </c>
      <c r="G43" s="306">
        <f>SUMIF('Unos rashoda i izdataka'!$Q$3:$Q$501,$A43,'Unos rashoda i izdataka'!L$3:L$501)+SUMIF('Unos rashoda P4'!$A$3:$A$501,$A43,'Unos rashoda P4'!J$3:J$501)</f>
        <v>0</v>
      </c>
      <c r="H43" s="286" t="str">
        <f>'OPĆI DIO'!$C$1</f>
        <v>1837 SVEUČILIŠTE U ZAGREBU - GRAĐEVINSKI FAKULTET</v>
      </c>
    </row>
    <row r="44" spans="1:8" ht="16">
      <c r="A44" s="328">
        <v>561</v>
      </c>
      <c r="B44" s="327" t="s">
        <v>4800</v>
      </c>
      <c r="C44" s="313">
        <v>114280</v>
      </c>
      <c r="D44" s="313">
        <v>58061</v>
      </c>
      <c r="E44" s="306">
        <f>SUMIF('Unos rashoda i izdataka'!$Q$3:$Q$501,$A44,'Unos rashoda i izdataka'!J$3:J$501)+SUMIF('Unos rashoda P4'!$A$3:$A$501,$A44,'Unos rashoda P4'!H$3:H$501)</f>
        <v>0</v>
      </c>
      <c r="F44" s="306">
        <f>SUMIF('Unos rashoda i izdataka'!$Q$3:$Q$501,$A44,'Unos rashoda i izdataka'!K$3:K$501)+SUMIF('Unos rashoda P4'!$A$3:$A$501,$A44,'Unos rashoda P4'!I$3:I$501)</f>
        <v>0</v>
      </c>
      <c r="G44" s="306">
        <f>SUMIF('Unos rashoda i izdataka'!$Q$3:$Q$501,$A44,'Unos rashoda i izdataka'!L$3:L$501)+SUMIF('Unos rashoda P4'!$A$3:$A$501,$A44,'Unos rashoda P4'!J$3:J$501)</f>
        <v>0</v>
      </c>
      <c r="H44" s="286" t="str">
        <f>'OPĆI DIO'!$C$1</f>
        <v>1837 SVEUČILIŠTE U ZAGREBU - GRAĐEVINSKI FAKULTET</v>
      </c>
    </row>
    <row r="45" spans="1:8" ht="20.25" customHeight="1">
      <c r="A45" s="328">
        <v>563</v>
      </c>
      <c r="B45" s="327" t="s">
        <v>4801</v>
      </c>
      <c r="C45" s="313">
        <v>1110195</v>
      </c>
      <c r="D45" s="313">
        <v>294060</v>
      </c>
      <c r="E45" s="306">
        <f>SUMIF('Unos rashoda i izdataka'!$Q$3:$Q$501,$A45,'Unos rashoda i izdataka'!J$3:J$501)+SUMIF('Unos rashoda P4'!$A$3:$A$501,$A45,'Unos rashoda P4'!H$3:H$501)</f>
        <v>21000</v>
      </c>
      <c r="F45" s="306">
        <f>SUMIF('Unos rashoda i izdataka'!$Q$3:$Q$501,$A45,'Unos rashoda i izdataka'!K$3:K$501)+SUMIF('Unos rashoda P4'!$A$3:$A$501,$A45,'Unos rashoda P4'!I$3:I$501)</f>
        <v>0</v>
      </c>
      <c r="G45" s="306">
        <f>SUMIF('Unos rashoda i izdataka'!$Q$3:$Q$501,$A45,'Unos rashoda i izdataka'!L$3:L$501)+SUMIF('Unos rashoda P4'!$A$3:$A$501,$A45,'Unos rashoda P4'!J$3:J$501)</f>
        <v>0</v>
      </c>
      <c r="H45" s="286" t="str">
        <f>'OPĆI DIO'!$C$1</f>
        <v>1837 SVEUČILIŠTE U ZAGREBU - GRAĐEVINSKI FAKULTET</v>
      </c>
    </row>
    <row r="46" spans="1:8" ht="32">
      <c r="A46" s="328">
        <v>573</v>
      </c>
      <c r="B46" s="327" t="s">
        <v>1020</v>
      </c>
      <c r="C46" s="313"/>
      <c r="D46" s="313"/>
      <c r="E46" s="306">
        <f>SUMIF('Unos rashoda i izdataka'!$Q$3:$Q$501,$A46,'Unos rashoda i izdataka'!J$3:J$501)+SUMIF('Unos rashoda P4'!$A$3:$A$501,$A46,'Unos rashoda P4'!H$3:H$501)</f>
        <v>0</v>
      </c>
      <c r="F46" s="306">
        <f>SUMIF('Unos rashoda i izdataka'!$Q$3:$Q$501,$A46,'Unos rashoda i izdataka'!K$3:K$501)+SUMIF('Unos rashoda P4'!$A$3:$A$501,$A46,'Unos rashoda P4'!I$3:I$501)</f>
        <v>0</v>
      </c>
      <c r="G46" s="306">
        <f>SUMIF('Unos rashoda i izdataka'!$Q$3:$Q$501,$A46,'Unos rashoda i izdataka'!L$3:L$501)+SUMIF('Unos rashoda P4'!$A$3:$A$501,$A46,'Unos rashoda P4'!J$3:J$501)</f>
        <v>0</v>
      </c>
      <c r="H46" s="286" t="str">
        <f>'OPĆI DIO'!$C$1</f>
        <v>1837 SVEUČILIŠTE U ZAGREBU - GRAĐEVINSKI FAKULTET</v>
      </c>
    </row>
    <row r="47" spans="1:8" ht="16">
      <c r="A47" s="328">
        <v>575</v>
      </c>
      <c r="B47" s="327" t="s">
        <v>1021</v>
      </c>
      <c r="C47" s="313"/>
      <c r="D47" s="313"/>
      <c r="E47" s="306">
        <f>SUMIF('Unos rashoda i izdataka'!$Q$3:$Q$501,$A47,'Unos rashoda i izdataka'!J$3:J$501)+SUMIF('Unos rashoda P4'!$A$3:$A$501,$A47,'Unos rashoda P4'!H$3:H$501)</f>
        <v>0</v>
      </c>
      <c r="F47" s="306">
        <f>SUMIF('Unos rashoda i izdataka'!$Q$3:$Q$501,$A47,'Unos rashoda i izdataka'!K$3:K$501)+SUMIF('Unos rashoda P4'!$A$3:$A$501,$A47,'Unos rashoda P4'!I$3:I$501)</f>
        <v>0</v>
      </c>
      <c r="G47" s="306">
        <f>SUMIF('Unos rashoda i izdataka'!$Q$3:$Q$501,$A47,'Unos rashoda i izdataka'!L$3:L$501)+SUMIF('Unos rashoda P4'!$A$3:$A$501,$A47,'Unos rashoda P4'!J$3:J$501)</f>
        <v>0</v>
      </c>
      <c r="H47" s="286" t="str">
        <f>'OPĆI DIO'!$C$1</f>
        <v>1837 SVEUČILIŠTE U ZAGREBU - GRAĐEVINSKI FAKULTET</v>
      </c>
    </row>
    <row r="48" spans="1:8" ht="16">
      <c r="A48" s="331">
        <v>576</v>
      </c>
      <c r="B48" s="327" t="s">
        <v>4819</v>
      </c>
      <c r="C48" s="313">
        <v>842818</v>
      </c>
      <c r="D48" s="313">
        <v>6264597</v>
      </c>
      <c r="E48" s="306">
        <f>SUMIF('Unos rashoda i izdataka'!$Q$3:$Q$501,$A48,'Unos rashoda i izdataka'!J$3:J$501)+SUMIF('Unos rashoda P4'!$A$3:$A$501,$A48,'Unos rashoda P4'!H$3:H$501)</f>
        <v>0</v>
      </c>
      <c r="F48" s="306">
        <f>SUMIF('Unos rashoda i izdataka'!$Q$3:$Q$501,$A48,'Unos rashoda i izdataka'!K$3:K$501)+SUMIF('Unos rashoda P4'!$A$3:$A$501,$A48,'Unos rashoda P4'!I$3:I$501)</f>
        <v>0</v>
      </c>
      <c r="G48" s="306">
        <f>SUMIF('Unos rashoda i izdataka'!$Q$3:$Q$501,$A48,'Unos rashoda i izdataka'!L$3:L$501)+SUMIF('Unos rashoda P4'!$A$3:$A$501,$A48,'Unos rashoda P4'!J$3:J$501)</f>
        <v>0</v>
      </c>
      <c r="H48" s="286" t="str">
        <f>'OPĆI DIO'!$C$1</f>
        <v>1837 SVEUČILIŠTE U ZAGREBU - GRAĐEVINSKI FAKULTET</v>
      </c>
    </row>
    <row r="49" spans="1:8" ht="16">
      <c r="A49" s="328">
        <v>581</v>
      </c>
      <c r="B49" s="327" t="s">
        <v>4802</v>
      </c>
      <c r="C49" s="313"/>
      <c r="D49" s="313">
        <v>4393641</v>
      </c>
      <c r="E49" s="306">
        <f>SUMIF('Unos rashoda i izdataka'!$Q$3:$Q$501,$A49,'Unos rashoda i izdataka'!J$3:J$501)+SUMIF('Unos rashoda P4'!$A$3:$A$501,$A49,'Unos rashoda P4'!H$3:H$501)</f>
        <v>37035000</v>
      </c>
      <c r="F49" s="306">
        <f>SUMIF('Unos rashoda i izdataka'!$Q$3:$Q$501,$A49,'Unos rashoda i izdataka'!K$3:K$501)+SUMIF('Unos rashoda P4'!$A$3:$A$501,$A49,'Unos rashoda P4'!I$3:I$501)</f>
        <v>0</v>
      </c>
      <c r="G49" s="306">
        <f>SUMIF('Unos rashoda i izdataka'!$Q$3:$Q$501,$A49,'Unos rashoda i izdataka'!L$3:L$501)+SUMIF('Unos rashoda P4'!$A$3:$A$501,$A49,'Unos rashoda P4'!J$3:J$501)</f>
        <v>0</v>
      </c>
      <c r="H49" s="286" t="str">
        <f>'OPĆI DIO'!$C$1</f>
        <v>1837 SVEUČILIŠTE U ZAGREBU - GRAĐEVINSKI FAKULTET</v>
      </c>
    </row>
    <row r="50" spans="1:8" s="310" customFormat="1" ht="16">
      <c r="A50" s="329">
        <v>6</v>
      </c>
      <c r="B50" s="324" t="s">
        <v>4803</v>
      </c>
      <c r="C50" s="280">
        <f>+C51+C52</f>
        <v>486154</v>
      </c>
      <c r="D50" s="280">
        <f t="shared" ref="D50:G50" si="11">+D51+D52</f>
        <v>283101</v>
      </c>
      <c r="E50" s="280">
        <f t="shared" si="11"/>
        <v>13500</v>
      </c>
      <c r="F50" s="280">
        <f t="shared" si="11"/>
        <v>11500</v>
      </c>
      <c r="G50" s="280">
        <f t="shared" si="11"/>
        <v>11500</v>
      </c>
      <c r="H50" s="286" t="str">
        <f>'OPĆI DIO'!$C$1</f>
        <v>1837 SVEUČILIŠTE U ZAGREBU - GRAĐEVINSKI FAKULTET</v>
      </c>
    </row>
    <row r="51" spans="1:8" ht="16">
      <c r="A51" s="328">
        <v>61</v>
      </c>
      <c r="B51" s="327" t="s">
        <v>4804</v>
      </c>
      <c r="C51" s="313">
        <v>486154</v>
      </c>
      <c r="D51" s="313">
        <v>283101</v>
      </c>
      <c r="E51" s="306">
        <f>SUMIF('Unos rashoda i izdataka'!$Q$3:$Q$501,$A51,'Unos rashoda i izdataka'!J$3:J$501)+SUMIF('Unos rashoda P4'!$A$3:$A$501,$A51,'Unos rashoda P4'!H$3:H$501)</f>
        <v>13500</v>
      </c>
      <c r="F51" s="306">
        <f>SUMIF('Unos rashoda i izdataka'!$Q$3:$Q$501,$A51,'Unos rashoda i izdataka'!K$3:K$501)+SUMIF('Unos rashoda P4'!$A$3:$A$501,$A51,'Unos rashoda P4'!I$3:I$501)</f>
        <v>11500</v>
      </c>
      <c r="G51" s="306">
        <f>SUMIF('Unos rashoda i izdataka'!$Q$3:$Q$501,$A51,'Unos rashoda i izdataka'!L$3:L$501)+SUMIF('Unos rashoda P4'!$A$3:$A$501,$A51,'Unos rashoda P4'!J$3:J$501)</f>
        <v>11500</v>
      </c>
      <c r="H51" s="286" t="str">
        <f>'OPĆI DIO'!$C$1</f>
        <v>1837 SVEUČILIŠTE U ZAGREBU - GRAĐEVINSKI FAKULTET</v>
      </c>
    </row>
    <row r="52" spans="1:8" ht="16">
      <c r="A52" s="328">
        <v>63</v>
      </c>
      <c r="B52" s="327" t="s">
        <v>4805</v>
      </c>
      <c r="C52" s="313"/>
      <c r="D52" s="313"/>
      <c r="E52" s="306">
        <f>SUMIF('Unos rashoda i izdataka'!$Q$3:$Q$501,$A52,'Unos rashoda i izdataka'!J$3:J$501)+SUMIF('Unos rashoda P4'!$A$3:$A$501,$A52,'Unos rashoda P4'!H$3:H$501)</f>
        <v>0</v>
      </c>
      <c r="F52" s="306">
        <f>SUMIF('Unos rashoda i izdataka'!$Q$3:$Q$501,$A52,'Unos rashoda i izdataka'!K$3:K$501)+SUMIF('Unos rashoda P4'!$A$3:$A$501,$A52,'Unos rashoda P4'!I$3:I$501)</f>
        <v>0</v>
      </c>
      <c r="G52" s="306">
        <f>SUMIF('Unos rashoda i izdataka'!$Q$3:$Q$501,$A52,'Unos rashoda i izdataka'!L$3:L$501)+SUMIF('Unos rashoda P4'!$A$3:$A$501,$A52,'Unos rashoda P4'!J$3:J$501)</f>
        <v>0</v>
      </c>
      <c r="H52" s="286" t="str">
        <f>'OPĆI DIO'!$C$1</f>
        <v>1837 SVEUČILIŠTE U ZAGREBU - GRAĐEVINSKI FAKULTET</v>
      </c>
    </row>
    <row r="53" spans="1:8" s="310" customFormat="1" ht="27.75" customHeight="1">
      <c r="A53" s="329">
        <v>7</v>
      </c>
      <c r="B53" s="324" t="s">
        <v>4806</v>
      </c>
      <c r="C53" s="280">
        <f>+C54</f>
        <v>0</v>
      </c>
      <c r="D53" s="280">
        <f t="shared" ref="D53:G53" si="12">+D54</f>
        <v>1500</v>
      </c>
      <c r="E53" s="280">
        <f t="shared" si="12"/>
        <v>0</v>
      </c>
      <c r="F53" s="280">
        <f t="shared" si="12"/>
        <v>0</v>
      </c>
      <c r="G53" s="280">
        <f t="shared" si="12"/>
        <v>0</v>
      </c>
      <c r="H53" s="286" t="str">
        <f>'OPĆI DIO'!$C$1</f>
        <v>1837 SVEUČILIŠTE U ZAGREBU - GRAĐEVINSKI FAKULTET</v>
      </c>
    </row>
    <row r="54" spans="1:8" ht="32">
      <c r="A54" s="328">
        <v>71</v>
      </c>
      <c r="B54" s="327" t="s">
        <v>4807</v>
      </c>
      <c r="C54" s="313"/>
      <c r="D54" s="313">
        <v>1500</v>
      </c>
      <c r="E54" s="306">
        <f>SUMIF('Unos rashoda i izdataka'!$Q$3:$Q$501,$A54,'Unos rashoda i izdataka'!J$3:J$501)+SUMIF('Unos rashoda P4'!$A$3:$A$501,$A54,'Unos rashoda P4'!H$3:H$501)</f>
        <v>0</v>
      </c>
      <c r="F54" s="306">
        <f>SUMIF('Unos rashoda i izdataka'!$Q$3:$Q$501,$A54,'Unos rashoda i izdataka'!K$3:K$501)+SUMIF('Unos rashoda P4'!$A$3:$A$501,$A54,'Unos rashoda P4'!I$3:I$501)</f>
        <v>0</v>
      </c>
      <c r="G54" s="306">
        <f>SUMIF('Unos rashoda i izdataka'!$Q$3:$Q$501,$A54,'Unos rashoda i izdataka'!L$3:L$501)+SUMIF('Unos rashoda P4'!$A$3:$A$501,$A54,'Unos rashoda P4'!J$3:J$501)</f>
        <v>0</v>
      </c>
      <c r="H54" s="286" t="str">
        <f>'OPĆI DIO'!$C$1</f>
        <v>1837 SVEUČILIŠTE U ZAGREBU - GRAĐEVINSKI FAKULTET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71" sqref="D71"/>
    </sheetView>
  </sheetViews>
  <sheetFormatPr baseColWidth="10" defaultColWidth="0" defaultRowHeight="15"/>
  <cols>
    <col min="1" max="1" width="9.33203125" style="207" bestFit="1" customWidth="1"/>
    <col min="2" max="2" width="41.83203125" style="193" customWidth="1"/>
    <col min="3" max="4" width="17.6640625" style="193" customWidth="1"/>
    <col min="5" max="7" width="15.83203125" customWidth="1"/>
    <col min="8" max="192" width="0" hidden="1" customWidth="1"/>
    <col min="193" max="16384" width="9.1640625" hidden="1"/>
  </cols>
  <sheetData>
    <row r="1" spans="1:192" s="17" customFormat="1" ht="24" customHeight="1">
      <c r="A1" s="352" t="s">
        <v>3911</v>
      </c>
      <c r="B1" s="352"/>
      <c r="C1" s="352"/>
      <c r="D1" s="352"/>
      <c r="E1" s="352"/>
      <c r="F1" s="352"/>
      <c r="G1" s="352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188"/>
      <c r="B2" s="188"/>
      <c r="C2" s="188"/>
      <c r="D2" s="188"/>
      <c r="E2" s="188"/>
      <c r="F2" s="188"/>
      <c r="G2" s="188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125" t="s">
        <v>4039</v>
      </c>
    </row>
    <row r="4" spans="1:192" ht="30">
      <c r="A4" s="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18" customFormat="1" ht="28.5" customHeight="1">
      <c r="A5" s="316"/>
      <c r="B5" s="316" t="s">
        <v>3912</v>
      </c>
      <c r="C5" s="317">
        <f t="shared" ref="C5:D5" si="0">+C6+C15+C21+C28+C38+C45+C52+C59+C66+C75</f>
        <v>12151487</v>
      </c>
      <c r="D5" s="317">
        <f t="shared" si="0"/>
        <v>21347831</v>
      </c>
      <c r="E5" s="317">
        <f>+E6+E15+E21+E28+E38+E45+E52+E59+E66+E75</f>
        <v>48063745</v>
      </c>
      <c r="F5" s="317">
        <f t="shared" ref="F5:G5" si="1">+F6+F15+F21+F28+F38+F45+F52+F59+F66+F75</f>
        <v>10605945</v>
      </c>
      <c r="G5" s="317">
        <f t="shared" si="1"/>
        <v>9777838</v>
      </c>
    </row>
    <row r="6" spans="1:192">
      <c r="A6" s="194">
        <v>1</v>
      </c>
      <c r="B6" s="34" t="s">
        <v>3913</v>
      </c>
      <c r="C6" s="210">
        <f t="shared" ref="C6:D6" si="2">SUM(C7:C14)</f>
        <v>0</v>
      </c>
      <c r="D6" s="210">
        <f t="shared" si="2"/>
        <v>0</v>
      </c>
      <c r="E6" s="210">
        <f>SUM(E7:E14)</f>
        <v>454578</v>
      </c>
      <c r="F6" s="210">
        <f>SUM(F7:F14)</f>
        <v>269898</v>
      </c>
      <c r="G6" s="210">
        <f>SUM(G7:G14)</f>
        <v>9893</v>
      </c>
      <c r="H6" s="286" t="str">
        <f>'OPĆI DIO'!$C$1</f>
        <v>1837 SVEUČILIŠTE U ZAGREBU - GRAĐEVINSKI FAKULTET</v>
      </c>
    </row>
    <row r="7" spans="1:192" ht="30">
      <c r="A7" s="206">
        <v>11</v>
      </c>
      <c r="B7" s="23" t="s">
        <v>3914</v>
      </c>
      <c r="C7" s="312"/>
      <c r="D7" s="312"/>
      <c r="E7" s="312">
        <f>SUMIF('Unos rashoda i izdataka'!$R$3:$R$501,'A.3 RASHODI FUNK'!$A7,'Unos rashoda i izdataka'!J$3:J$501)+SUMIF('Unos rashoda P4'!$T$3:$T$501,'A.3 RASHODI FUNK'!$A7,'Unos rashoda P4'!H$3:H$501)</f>
        <v>0</v>
      </c>
      <c r="F7" s="312">
        <f>SUMIF('Unos rashoda i izdataka'!$R$3:$R$501,'A.3 RASHODI FUNK'!$A7,'Unos rashoda i izdataka'!K$3:K$501)+SUMIF('Unos rashoda P4'!$T$3:$T$501,'A.3 RASHODI FUNK'!$A7,'Unos rashoda P4'!I$3:I$501)</f>
        <v>0</v>
      </c>
      <c r="G7" s="312">
        <f>SUMIF('Unos rashoda i izdataka'!$R$3:$R$501,'A.3 RASHODI FUNK'!$A7,'Unos rashoda i izdataka'!L$3:L$501)+SUMIF('Unos rashoda P4'!$T$3:$T$501,'A.3 RASHODI FUNK'!$A7,'Unos rashoda P4'!J$3:J$501)</f>
        <v>0</v>
      </c>
      <c r="H7" s="286" t="str">
        <f>'OPĆI DIO'!$C$1</f>
        <v>1837 SVEUČILIŠTE U ZAGREBU - GRAĐEVINSKI FAKULTET</v>
      </c>
    </row>
    <row r="8" spans="1:192">
      <c r="A8" s="206">
        <v>12</v>
      </c>
      <c r="B8" s="23" t="s">
        <v>3915</v>
      </c>
      <c r="C8" s="312"/>
      <c r="D8" s="312"/>
      <c r="E8" s="312">
        <f>SUMIF('Unos rashoda i izdataka'!$R$3:$R$501,'A.3 RASHODI FUNK'!$A8,'Unos rashoda i izdataka'!J$3:J$501)+SUMIF('Unos rashoda P4'!$T$3:$T$501,'A.3 RASHODI FUNK'!$A8,'Unos rashoda P4'!H$3:H$501)</f>
        <v>0</v>
      </c>
      <c r="F8" s="312">
        <f>SUMIF('Unos rashoda i izdataka'!$R$3:$R$501,'A.3 RASHODI FUNK'!$A8,'Unos rashoda i izdataka'!K$3:K$501)+SUMIF('Unos rashoda P4'!$T$3:$T$501,'A.3 RASHODI FUNK'!$A8,'Unos rashoda P4'!I$3:I$501)</f>
        <v>0</v>
      </c>
      <c r="G8" s="312">
        <f>SUMIF('Unos rashoda i izdataka'!$R$3:$R$501,'A.3 RASHODI FUNK'!$A8,'Unos rashoda i izdataka'!L$3:L$501)+SUMIF('Unos rashoda P4'!$T$3:$T$501,'A.3 RASHODI FUNK'!$A8,'Unos rashoda P4'!J$3:J$501)</f>
        <v>0</v>
      </c>
      <c r="H8" s="286" t="str">
        <f>'OPĆI DIO'!$C$1</f>
        <v>1837 SVEUČILIŠTE U ZAGREBU - GRAĐEVINSKI FAKULTET</v>
      </c>
    </row>
    <row r="9" spans="1:192">
      <c r="A9" s="206">
        <v>13</v>
      </c>
      <c r="B9" s="23" t="s">
        <v>3917</v>
      </c>
      <c r="C9" s="312"/>
      <c r="D9" s="312"/>
      <c r="E9" s="312">
        <f>SUMIF('Unos rashoda i izdataka'!$R$3:$R$501,'A.3 RASHODI FUNK'!$A9,'Unos rashoda i izdataka'!J$3:J$501)+SUMIF('Unos rashoda P4'!$T$3:$T$501,'A.3 RASHODI FUNK'!$A9,'Unos rashoda P4'!H$3:H$501)</f>
        <v>0</v>
      </c>
      <c r="F9" s="312">
        <f>SUMIF('Unos rashoda i izdataka'!$R$3:$R$501,'A.3 RASHODI FUNK'!$A9,'Unos rashoda i izdataka'!K$3:K$501)+SUMIF('Unos rashoda P4'!$T$3:$T$501,'A.3 RASHODI FUNK'!$A9,'Unos rashoda P4'!I$3:I$501)</f>
        <v>0</v>
      </c>
      <c r="G9" s="312">
        <f>SUMIF('Unos rashoda i izdataka'!$R$3:$R$501,'A.3 RASHODI FUNK'!$A9,'Unos rashoda i izdataka'!L$3:L$501)+SUMIF('Unos rashoda P4'!$T$3:$T$501,'A.3 RASHODI FUNK'!$A9,'Unos rashoda P4'!J$3:J$501)</f>
        <v>0</v>
      </c>
      <c r="H9" s="286" t="str">
        <f>'OPĆI DIO'!$C$1</f>
        <v>1837 SVEUČILIŠTE U ZAGREBU - GRAĐEVINSKI FAKULTET</v>
      </c>
    </row>
    <row r="10" spans="1:192">
      <c r="A10" s="206">
        <v>14</v>
      </c>
      <c r="B10" s="23" t="s">
        <v>3967</v>
      </c>
      <c r="C10" s="312"/>
      <c r="D10" s="312"/>
      <c r="E10" s="312">
        <f>SUMIF('Unos rashoda i izdataka'!$R$3:$R$501,'A.3 RASHODI FUNK'!$A10,'Unos rashoda i izdataka'!J$3:J$501)+SUMIF('Unos rashoda P4'!$T$3:$T$501,'A.3 RASHODI FUNK'!$A10,'Unos rashoda P4'!H$3:H$501)</f>
        <v>0</v>
      </c>
      <c r="F10" s="312">
        <f>SUMIF('Unos rashoda i izdataka'!$R$3:$R$501,'A.3 RASHODI FUNK'!$A10,'Unos rashoda i izdataka'!K$3:K$501)+SUMIF('Unos rashoda P4'!$T$3:$T$501,'A.3 RASHODI FUNK'!$A10,'Unos rashoda P4'!I$3:I$501)</f>
        <v>0</v>
      </c>
      <c r="G10" s="312">
        <f>SUMIF('Unos rashoda i izdataka'!$R$3:$R$501,'A.3 RASHODI FUNK'!$A10,'Unos rashoda i izdataka'!L$3:L$501)+SUMIF('Unos rashoda P4'!$T$3:$T$501,'A.3 RASHODI FUNK'!$A10,'Unos rashoda P4'!J$3:J$501)</f>
        <v>0</v>
      </c>
      <c r="H10" s="286" t="str">
        <f>'OPĆI DIO'!$C$1</f>
        <v>1837 SVEUČILIŠTE U ZAGREBU - GRAĐEVINSKI FAKULTET</v>
      </c>
    </row>
    <row r="11" spans="1:192">
      <c r="A11" s="206">
        <v>15</v>
      </c>
      <c r="B11" s="23" t="s">
        <v>3924</v>
      </c>
      <c r="C11" s="312"/>
      <c r="D11" s="312"/>
      <c r="E11" s="312">
        <f>SUMIF('Unos rashoda i izdataka'!$R$3:$R$501,'A.3 RASHODI FUNK'!$A11,'Unos rashoda i izdataka'!J$3:J$501)+SUMIF('Unos rashoda P4'!$T$3:$T$501,'A.3 RASHODI FUNK'!$A11,'Unos rashoda P4'!H$3:H$501)</f>
        <v>454578</v>
      </c>
      <c r="F11" s="312">
        <f>SUMIF('Unos rashoda i izdataka'!$R$3:$R$501,'A.3 RASHODI FUNK'!$A11,'Unos rashoda i izdataka'!K$3:K$501)+SUMIF('Unos rashoda P4'!$T$3:$T$501,'A.3 RASHODI FUNK'!$A11,'Unos rashoda P4'!I$3:I$501)</f>
        <v>269898</v>
      </c>
      <c r="G11" s="312">
        <f>SUMIF('Unos rashoda i izdataka'!$R$3:$R$501,'A.3 RASHODI FUNK'!$A11,'Unos rashoda i izdataka'!L$3:L$501)+SUMIF('Unos rashoda P4'!$T$3:$T$501,'A.3 RASHODI FUNK'!$A11,'Unos rashoda P4'!J$3:J$501)</f>
        <v>9893</v>
      </c>
      <c r="H11" s="286" t="str">
        <f>'OPĆI DIO'!$C$1</f>
        <v>1837 SVEUČILIŠTE U ZAGREBU - GRAĐEVINSKI FAKULTET</v>
      </c>
    </row>
    <row r="12" spans="1:192">
      <c r="A12" s="206">
        <v>16</v>
      </c>
      <c r="B12" s="23" t="s">
        <v>3968</v>
      </c>
      <c r="C12" s="312"/>
      <c r="D12" s="312"/>
      <c r="E12" s="312">
        <f>SUMIF('Unos rashoda i izdataka'!$R$3:$R$501,'A.3 RASHODI FUNK'!$A12,'Unos rashoda i izdataka'!J$3:J$501)+SUMIF('Unos rashoda P4'!$T$3:$T$501,'A.3 RASHODI FUNK'!$A12,'Unos rashoda P4'!H$3:H$501)</f>
        <v>0</v>
      </c>
      <c r="F12" s="312">
        <f>SUMIF('Unos rashoda i izdataka'!$R$3:$R$501,'A.3 RASHODI FUNK'!$A12,'Unos rashoda i izdataka'!K$3:K$501)+SUMIF('Unos rashoda P4'!$T$3:$T$501,'A.3 RASHODI FUNK'!$A12,'Unos rashoda P4'!I$3:I$501)</f>
        <v>0</v>
      </c>
      <c r="G12" s="312">
        <f>SUMIF('Unos rashoda i izdataka'!$R$3:$R$501,'A.3 RASHODI FUNK'!$A12,'Unos rashoda i izdataka'!L$3:L$501)+SUMIF('Unos rashoda P4'!$T$3:$T$501,'A.3 RASHODI FUNK'!$A12,'Unos rashoda P4'!J$3:J$501)</f>
        <v>0</v>
      </c>
      <c r="H12" s="286" t="str">
        <f>'OPĆI DIO'!$C$1</f>
        <v>1837 SVEUČILIŠTE U ZAGREBU - GRAĐEVINSKI FAKULTET</v>
      </c>
    </row>
    <row r="13" spans="1:192">
      <c r="A13" s="206">
        <v>17</v>
      </c>
      <c r="B13" s="23" t="s">
        <v>3969</v>
      </c>
      <c r="C13" s="312"/>
      <c r="D13" s="312"/>
      <c r="E13" s="312">
        <f>SUMIF('Unos rashoda i izdataka'!$R$3:$R$501,'A.3 RASHODI FUNK'!$A13,'Unos rashoda i izdataka'!J$3:J$501)+SUMIF('Unos rashoda P4'!$T$3:$T$501,'A.3 RASHODI FUNK'!$A13,'Unos rashoda P4'!H$3:H$501)</f>
        <v>0</v>
      </c>
      <c r="F13" s="312">
        <f>SUMIF('Unos rashoda i izdataka'!$R$3:$R$501,'A.3 RASHODI FUNK'!$A13,'Unos rashoda i izdataka'!K$3:K$501)+SUMIF('Unos rashoda P4'!$T$3:$T$501,'A.3 RASHODI FUNK'!$A13,'Unos rashoda P4'!I$3:I$501)</f>
        <v>0</v>
      </c>
      <c r="G13" s="312">
        <f>SUMIF('Unos rashoda i izdataka'!$R$3:$R$501,'A.3 RASHODI FUNK'!$A13,'Unos rashoda i izdataka'!L$3:L$501)+SUMIF('Unos rashoda P4'!$T$3:$T$501,'A.3 RASHODI FUNK'!$A13,'Unos rashoda P4'!J$3:J$501)</f>
        <v>0</v>
      </c>
      <c r="H13" s="286" t="str">
        <f>'OPĆI DIO'!$C$1</f>
        <v>1837 SVEUČILIŠTE U ZAGREBU - GRAĐEVINSKI FAKULTET</v>
      </c>
    </row>
    <row r="14" spans="1:192">
      <c r="A14" s="206">
        <v>18</v>
      </c>
      <c r="B14" s="23" t="s">
        <v>3936</v>
      </c>
      <c r="C14" s="312"/>
      <c r="D14" s="312"/>
      <c r="E14" s="312">
        <f>SUMIF('Unos rashoda i izdataka'!$R$3:$R$501,'A.3 RASHODI FUNK'!$A14,'Unos rashoda i izdataka'!J$3:J$501)+SUMIF('Unos rashoda P4'!$T$3:$T$501,'A.3 RASHODI FUNK'!$A14,'Unos rashoda P4'!H$3:H$501)</f>
        <v>0</v>
      </c>
      <c r="F14" s="312">
        <f>SUMIF('Unos rashoda i izdataka'!$R$3:$R$501,'A.3 RASHODI FUNK'!$A14,'Unos rashoda i izdataka'!K$3:K$501)+SUMIF('Unos rashoda P4'!$T$3:$T$501,'A.3 RASHODI FUNK'!$A14,'Unos rashoda P4'!I$3:I$501)</f>
        <v>0</v>
      </c>
      <c r="G14" s="312">
        <f>SUMIF('Unos rashoda i izdataka'!$R$3:$R$501,'A.3 RASHODI FUNK'!$A14,'Unos rashoda i izdataka'!L$3:L$501)+SUMIF('Unos rashoda P4'!$T$3:$T$501,'A.3 RASHODI FUNK'!$A14,'Unos rashoda P4'!J$3:J$501)</f>
        <v>0</v>
      </c>
      <c r="H14" s="286" t="str">
        <f>'OPĆI DIO'!$C$1</f>
        <v>1837 SVEUČILIŠTE U ZAGREBU - GRAĐEVINSKI FAKULTET</v>
      </c>
    </row>
    <row r="15" spans="1:192">
      <c r="A15" s="194">
        <v>2</v>
      </c>
      <c r="B15" s="34" t="s">
        <v>3970</v>
      </c>
      <c r="C15" s="210">
        <f t="shared" ref="C15:D15" si="3">SUM(C16:C20)</f>
        <v>0</v>
      </c>
      <c r="D15" s="210">
        <f t="shared" si="3"/>
        <v>0</v>
      </c>
      <c r="E15" s="210">
        <f>SUM(E16:E20)</f>
        <v>0</v>
      </c>
      <c r="F15" s="210">
        <f>SUM(F16:F20)</f>
        <v>0</v>
      </c>
      <c r="G15" s="210">
        <f>SUM(G16:G20)</f>
        <v>0</v>
      </c>
      <c r="H15" s="286" t="str">
        <f>'OPĆI DIO'!$C$1</f>
        <v>1837 SVEUČILIŠTE U ZAGREBU - GRAĐEVINSKI FAKULTET</v>
      </c>
    </row>
    <row r="16" spans="1:192">
      <c r="A16" s="206">
        <v>21</v>
      </c>
      <c r="B16" s="23" t="s">
        <v>3971</v>
      </c>
      <c r="C16" s="312"/>
      <c r="D16" s="312"/>
      <c r="E16" s="312">
        <f>SUMIF('Unos rashoda i izdataka'!$R$3:$R$501,'A.3 RASHODI FUNK'!$A16,'Unos rashoda i izdataka'!J$3:J$501)+SUMIF('Unos rashoda P4'!$T$3:$T$501,'A.3 RASHODI FUNK'!$A16,'Unos rashoda P4'!H$3:H$501)</f>
        <v>0</v>
      </c>
      <c r="F16" s="312">
        <f>SUMIF('Unos rashoda i izdataka'!$R$3:$R$501,'A.3 RASHODI FUNK'!$A16,'Unos rashoda i izdataka'!K$3:K$501)+SUMIF('Unos rashoda P4'!$T$3:$T$501,'A.3 RASHODI FUNK'!$A16,'Unos rashoda P4'!I$3:I$501)</f>
        <v>0</v>
      </c>
      <c r="G16" s="312">
        <f>SUMIF('Unos rashoda i izdataka'!$R$3:$R$501,'A.3 RASHODI FUNK'!$A16,'Unos rashoda i izdataka'!L$3:L$501)+SUMIF('Unos rashoda P4'!$T$3:$T$501,'A.3 RASHODI FUNK'!$A16,'Unos rashoda P4'!J$3:J$501)</f>
        <v>0</v>
      </c>
      <c r="H16" s="286" t="str">
        <f>'OPĆI DIO'!$C$1</f>
        <v>1837 SVEUČILIŠTE U ZAGREBU - GRAĐEVINSKI FAKULTET</v>
      </c>
    </row>
    <row r="17" spans="1:8">
      <c r="A17" s="206">
        <v>22</v>
      </c>
      <c r="B17" s="23" t="s">
        <v>3972</v>
      </c>
      <c r="C17" s="312"/>
      <c r="D17" s="312"/>
      <c r="E17" s="312">
        <f>SUMIF('Unos rashoda i izdataka'!$R$3:$R$501,'A.3 RASHODI FUNK'!$A17,'Unos rashoda i izdataka'!J$3:J$501)+SUMIF('Unos rashoda P4'!$T$3:$T$501,'A.3 RASHODI FUNK'!$A17,'Unos rashoda P4'!H$3:H$501)</f>
        <v>0</v>
      </c>
      <c r="F17" s="312">
        <f>SUMIF('Unos rashoda i izdataka'!$R$3:$R$501,'A.3 RASHODI FUNK'!$A17,'Unos rashoda i izdataka'!K$3:K$501)+SUMIF('Unos rashoda P4'!$T$3:$T$501,'A.3 RASHODI FUNK'!$A17,'Unos rashoda P4'!I$3:I$501)</f>
        <v>0</v>
      </c>
      <c r="G17" s="312">
        <f>SUMIF('Unos rashoda i izdataka'!$R$3:$R$501,'A.3 RASHODI FUNK'!$A17,'Unos rashoda i izdataka'!L$3:L$501)+SUMIF('Unos rashoda P4'!$T$3:$T$501,'A.3 RASHODI FUNK'!$A17,'Unos rashoda P4'!J$3:J$501)</f>
        <v>0</v>
      </c>
      <c r="H17" s="286" t="str">
        <f>'OPĆI DIO'!$C$1</f>
        <v>1837 SVEUČILIŠTE U ZAGREBU - GRAĐEVINSKI FAKULTET</v>
      </c>
    </row>
    <row r="18" spans="1:8">
      <c r="A18" s="206">
        <v>23</v>
      </c>
      <c r="B18" s="23" t="s">
        <v>3973</v>
      </c>
      <c r="C18" s="312"/>
      <c r="D18" s="312"/>
      <c r="E18" s="312">
        <f>SUMIF('Unos rashoda i izdataka'!$R$3:$R$501,'A.3 RASHODI FUNK'!$A18,'Unos rashoda i izdataka'!J$3:J$501)+SUMIF('Unos rashoda P4'!$T$3:$T$501,'A.3 RASHODI FUNK'!$A18,'Unos rashoda P4'!H$3:H$501)</f>
        <v>0</v>
      </c>
      <c r="F18" s="312">
        <f>SUMIF('Unos rashoda i izdataka'!$R$3:$R$501,'A.3 RASHODI FUNK'!$A18,'Unos rashoda i izdataka'!K$3:K$501)+SUMIF('Unos rashoda P4'!$T$3:$T$501,'A.3 RASHODI FUNK'!$A18,'Unos rashoda P4'!I$3:I$501)</f>
        <v>0</v>
      </c>
      <c r="G18" s="312">
        <f>SUMIF('Unos rashoda i izdataka'!$R$3:$R$501,'A.3 RASHODI FUNK'!$A18,'Unos rashoda i izdataka'!L$3:L$501)+SUMIF('Unos rashoda P4'!$T$3:$T$501,'A.3 RASHODI FUNK'!$A18,'Unos rashoda P4'!J$3:J$501)</f>
        <v>0</v>
      </c>
      <c r="H18" s="286" t="str">
        <f>'OPĆI DIO'!$C$1</f>
        <v>1837 SVEUČILIŠTE U ZAGREBU - GRAĐEVINSKI FAKULTET</v>
      </c>
    </row>
    <row r="19" spans="1:8">
      <c r="A19" s="206">
        <v>24</v>
      </c>
      <c r="B19" s="23" t="s">
        <v>3974</v>
      </c>
      <c r="C19" s="312"/>
      <c r="D19" s="312"/>
      <c r="E19" s="312">
        <f>SUMIF('Unos rashoda i izdataka'!$R$3:$R$501,'A.3 RASHODI FUNK'!$A19,'Unos rashoda i izdataka'!J$3:J$501)+SUMIF('Unos rashoda P4'!$T$3:$T$501,'A.3 RASHODI FUNK'!$A19,'Unos rashoda P4'!H$3:H$501)</f>
        <v>0</v>
      </c>
      <c r="F19" s="312">
        <f>SUMIF('Unos rashoda i izdataka'!$R$3:$R$501,'A.3 RASHODI FUNK'!$A19,'Unos rashoda i izdataka'!K$3:K$501)+SUMIF('Unos rashoda P4'!$T$3:$T$501,'A.3 RASHODI FUNK'!$A19,'Unos rashoda P4'!I$3:I$501)</f>
        <v>0</v>
      </c>
      <c r="G19" s="312">
        <f>SUMIF('Unos rashoda i izdataka'!$R$3:$R$501,'A.3 RASHODI FUNK'!$A19,'Unos rashoda i izdataka'!L$3:L$501)+SUMIF('Unos rashoda P4'!$T$3:$T$501,'A.3 RASHODI FUNK'!$A19,'Unos rashoda P4'!J$3:J$501)</f>
        <v>0</v>
      </c>
      <c r="H19" s="286" t="str">
        <f>'OPĆI DIO'!$C$1</f>
        <v>1837 SVEUČILIŠTE U ZAGREBU - GRAĐEVINSKI FAKULTET</v>
      </c>
    </row>
    <row r="20" spans="1:8">
      <c r="A20" s="206">
        <v>25</v>
      </c>
      <c r="B20" s="23" t="s">
        <v>3975</v>
      </c>
      <c r="C20" s="312"/>
      <c r="D20" s="312"/>
      <c r="E20" s="312">
        <f>SUMIF('Unos rashoda i izdataka'!$R$3:$R$501,'A.3 RASHODI FUNK'!$A20,'Unos rashoda i izdataka'!J$3:J$501)+SUMIF('Unos rashoda P4'!$T$3:$T$501,'A.3 RASHODI FUNK'!$A20,'Unos rashoda P4'!H$3:H$501)</f>
        <v>0</v>
      </c>
      <c r="F20" s="312">
        <f>SUMIF('Unos rashoda i izdataka'!$R$3:$R$501,'A.3 RASHODI FUNK'!$A20,'Unos rashoda i izdataka'!K$3:K$501)+SUMIF('Unos rashoda P4'!$T$3:$T$501,'A.3 RASHODI FUNK'!$A20,'Unos rashoda P4'!I$3:I$501)</f>
        <v>0</v>
      </c>
      <c r="G20" s="312">
        <f>SUMIF('Unos rashoda i izdataka'!$R$3:$R$501,'A.3 RASHODI FUNK'!$A20,'Unos rashoda i izdataka'!L$3:L$501)+SUMIF('Unos rashoda P4'!$T$3:$T$501,'A.3 RASHODI FUNK'!$A20,'Unos rashoda P4'!J$3:J$501)</f>
        <v>0</v>
      </c>
      <c r="H20" s="286" t="str">
        <f>'OPĆI DIO'!$C$1</f>
        <v>1837 SVEUČILIŠTE U ZAGREBU - GRAĐEVINSKI FAKULTET</v>
      </c>
    </row>
    <row r="21" spans="1:8">
      <c r="A21" s="194">
        <v>3</v>
      </c>
      <c r="B21" s="34" t="s">
        <v>3976</v>
      </c>
      <c r="C21" s="212">
        <f t="shared" ref="C21:D21" si="4">SUM(C22:C27)</f>
        <v>0</v>
      </c>
      <c r="D21" s="212">
        <f t="shared" si="4"/>
        <v>0</v>
      </c>
      <c r="E21" s="212">
        <f>SUM(E22:E27)</f>
        <v>0</v>
      </c>
      <c r="F21" s="212">
        <f>SUM(F22:F27)</f>
        <v>0</v>
      </c>
      <c r="G21" s="212">
        <f>SUM(G22:G27)</f>
        <v>0</v>
      </c>
      <c r="H21" s="286" t="str">
        <f>'OPĆI DIO'!$C$1</f>
        <v>1837 SVEUČILIŠTE U ZAGREBU - GRAĐEVINSKI FAKULTET</v>
      </c>
    </row>
    <row r="22" spans="1:8">
      <c r="A22" s="206">
        <v>31</v>
      </c>
      <c r="B22" s="23" t="s">
        <v>3977</v>
      </c>
      <c r="C22" s="312"/>
      <c r="D22" s="312"/>
      <c r="E22" s="312">
        <f>SUMIF('Unos rashoda i izdataka'!$R$3:$R$501,'A.3 RASHODI FUNK'!$A22,'Unos rashoda i izdataka'!J$3:J$501)+SUMIF('Unos rashoda P4'!$T$3:$T$501,'A.3 RASHODI FUNK'!$A22,'Unos rashoda P4'!H$3:H$501)</f>
        <v>0</v>
      </c>
      <c r="F22" s="312">
        <f>SUMIF('Unos rashoda i izdataka'!$R$3:$R$501,'A.3 RASHODI FUNK'!$A22,'Unos rashoda i izdataka'!K$3:K$501)+SUMIF('Unos rashoda P4'!$T$3:$T$501,'A.3 RASHODI FUNK'!$A22,'Unos rashoda P4'!I$3:I$501)</f>
        <v>0</v>
      </c>
      <c r="G22" s="312">
        <f>SUMIF('Unos rashoda i izdataka'!$R$3:$R$501,'A.3 RASHODI FUNK'!$A22,'Unos rashoda i izdataka'!L$3:L$501)+SUMIF('Unos rashoda P4'!$T$3:$T$501,'A.3 RASHODI FUNK'!$A22,'Unos rashoda P4'!J$3:J$501)</f>
        <v>0</v>
      </c>
      <c r="H22" s="286" t="str">
        <f>'OPĆI DIO'!$C$1</f>
        <v>1837 SVEUČILIŠTE U ZAGREBU - GRAĐEVINSKI FAKULTET</v>
      </c>
    </row>
    <row r="23" spans="1:8">
      <c r="A23" s="206">
        <v>32</v>
      </c>
      <c r="B23" s="23" t="s">
        <v>3978</v>
      </c>
      <c r="C23" s="312"/>
      <c r="D23" s="312"/>
      <c r="E23" s="312">
        <f>SUMIF('Unos rashoda i izdataka'!$R$3:$R$501,'A.3 RASHODI FUNK'!$A23,'Unos rashoda i izdataka'!J$3:J$501)+SUMIF('Unos rashoda P4'!$T$3:$T$501,'A.3 RASHODI FUNK'!$A23,'Unos rashoda P4'!H$3:H$501)</f>
        <v>0</v>
      </c>
      <c r="F23" s="312">
        <f>SUMIF('Unos rashoda i izdataka'!$R$3:$R$501,'A.3 RASHODI FUNK'!$A23,'Unos rashoda i izdataka'!K$3:K$501)+SUMIF('Unos rashoda P4'!$T$3:$T$501,'A.3 RASHODI FUNK'!$A23,'Unos rashoda P4'!I$3:I$501)</f>
        <v>0</v>
      </c>
      <c r="G23" s="312">
        <f>SUMIF('Unos rashoda i izdataka'!$R$3:$R$501,'A.3 RASHODI FUNK'!$A23,'Unos rashoda i izdataka'!L$3:L$501)+SUMIF('Unos rashoda P4'!$T$3:$T$501,'A.3 RASHODI FUNK'!$A23,'Unos rashoda P4'!J$3:J$501)</f>
        <v>0</v>
      </c>
      <c r="H23" s="286" t="str">
        <f>'OPĆI DIO'!$C$1</f>
        <v>1837 SVEUČILIŠTE U ZAGREBU - GRAĐEVINSKI FAKULTET</v>
      </c>
    </row>
    <row r="24" spans="1:8">
      <c r="A24" s="206">
        <v>33</v>
      </c>
      <c r="B24" s="23" t="s">
        <v>3979</v>
      </c>
      <c r="C24" s="312"/>
      <c r="D24" s="312"/>
      <c r="E24" s="312">
        <f>SUMIF('Unos rashoda i izdataka'!$R$3:$R$501,'A.3 RASHODI FUNK'!$A24,'Unos rashoda i izdataka'!J$3:J$501)+SUMIF('Unos rashoda P4'!$T$3:$T$501,'A.3 RASHODI FUNK'!$A24,'Unos rashoda P4'!H$3:H$501)</f>
        <v>0</v>
      </c>
      <c r="F24" s="312">
        <f>SUMIF('Unos rashoda i izdataka'!$R$3:$R$501,'A.3 RASHODI FUNK'!$A24,'Unos rashoda i izdataka'!K$3:K$501)+SUMIF('Unos rashoda P4'!$T$3:$T$501,'A.3 RASHODI FUNK'!$A24,'Unos rashoda P4'!I$3:I$501)</f>
        <v>0</v>
      </c>
      <c r="G24" s="312">
        <f>SUMIF('Unos rashoda i izdataka'!$R$3:$R$501,'A.3 RASHODI FUNK'!$A24,'Unos rashoda i izdataka'!L$3:L$501)+SUMIF('Unos rashoda P4'!$T$3:$T$501,'A.3 RASHODI FUNK'!$A24,'Unos rashoda P4'!J$3:J$501)</f>
        <v>0</v>
      </c>
      <c r="H24" s="286" t="str">
        <f>'OPĆI DIO'!$C$1</f>
        <v>1837 SVEUČILIŠTE U ZAGREBU - GRAĐEVINSKI FAKULTET</v>
      </c>
    </row>
    <row r="25" spans="1:8">
      <c r="A25" s="206">
        <v>34</v>
      </c>
      <c r="B25" s="23" t="s">
        <v>3980</v>
      </c>
      <c r="C25" s="312"/>
      <c r="D25" s="312"/>
      <c r="E25" s="312">
        <f>SUMIF('Unos rashoda i izdataka'!$R$3:$R$501,'A.3 RASHODI FUNK'!$A25,'Unos rashoda i izdataka'!J$3:J$501)+SUMIF('Unos rashoda P4'!$T$3:$T$501,'A.3 RASHODI FUNK'!$A25,'Unos rashoda P4'!H$3:H$501)</f>
        <v>0</v>
      </c>
      <c r="F25" s="312">
        <f>SUMIF('Unos rashoda i izdataka'!$R$3:$R$501,'A.3 RASHODI FUNK'!$A25,'Unos rashoda i izdataka'!K$3:K$501)+SUMIF('Unos rashoda P4'!$T$3:$T$501,'A.3 RASHODI FUNK'!$A25,'Unos rashoda P4'!I$3:I$501)</f>
        <v>0</v>
      </c>
      <c r="G25" s="312">
        <f>SUMIF('Unos rashoda i izdataka'!$R$3:$R$501,'A.3 RASHODI FUNK'!$A25,'Unos rashoda i izdataka'!L$3:L$501)+SUMIF('Unos rashoda P4'!$T$3:$T$501,'A.3 RASHODI FUNK'!$A25,'Unos rashoda P4'!J$3:J$501)</f>
        <v>0</v>
      </c>
      <c r="H25" s="286" t="str">
        <f>'OPĆI DIO'!$C$1</f>
        <v>1837 SVEUČILIŠTE U ZAGREBU - GRAĐEVINSKI FAKULTET</v>
      </c>
    </row>
    <row r="26" spans="1:8">
      <c r="A26" s="206">
        <v>35</v>
      </c>
      <c r="B26" s="23" t="s">
        <v>3981</v>
      </c>
      <c r="C26" s="312"/>
      <c r="D26" s="312"/>
      <c r="E26" s="312">
        <f>SUMIF('Unos rashoda i izdataka'!$R$3:$R$501,'A.3 RASHODI FUNK'!$A26,'Unos rashoda i izdataka'!J$3:J$501)+SUMIF('Unos rashoda P4'!$T$3:$T$501,'A.3 RASHODI FUNK'!$A26,'Unos rashoda P4'!H$3:H$501)</f>
        <v>0</v>
      </c>
      <c r="F26" s="312">
        <f>SUMIF('Unos rashoda i izdataka'!$R$3:$R$501,'A.3 RASHODI FUNK'!$A26,'Unos rashoda i izdataka'!K$3:K$501)+SUMIF('Unos rashoda P4'!$T$3:$T$501,'A.3 RASHODI FUNK'!$A26,'Unos rashoda P4'!I$3:I$501)</f>
        <v>0</v>
      </c>
      <c r="G26" s="312">
        <f>SUMIF('Unos rashoda i izdataka'!$R$3:$R$501,'A.3 RASHODI FUNK'!$A26,'Unos rashoda i izdataka'!L$3:L$501)+SUMIF('Unos rashoda P4'!$T$3:$T$501,'A.3 RASHODI FUNK'!$A26,'Unos rashoda P4'!J$3:J$501)</f>
        <v>0</v>
      </c>
      <c r="H26" s="286" t="str">
        <f>'OPĆI DIO'!$C$1</f>
        <v>1837 SVEUČILIŠTE U ZAGREBU - GRAĐEVINSKI FAKULTET</v>
      </c>
    </row>
    <row r="27" spans="1:8">
      <c r="A27" s="206">
        <v>36</v>
      </c>
      <c r="B27" s="23" t="s">
        <v>3982</v>
      </c>
      <c r="C27" s="312"/>
      <c r="D27" s="312"/>
      <c r="E27" s="312">
        <f>SUMIF('Unos rashoda i izdataka'!$R$3:$R$501,'A.3 RASHODI FUNK'!$A27,'Unos rashoda i izdataka'!J$3:J$501)+SUMIF('Unos rashoda P4'!$T$3:$T$501,'A.3 RASHODI FUNK'!$A27,'Unos rashoda P4'!H$3:H$501)</f>
        <v>0</v>
      </c>
      <c r="F27" s="312">
        <f>SUMIF('Unos rashoda i izdataka'!$R$3:$R$501,'A.3 RASHODI FUNK'!$A27,'Unos rashoda i izdataka'!K$3:K$501)+SUMIF('Unos rashoda P4'!$T$3:$T$501,'A.3 RASHODI FUNK'!$A27,'Unos rashoda P4'!I$3:I$501)</f>
        <v>0</v>
      </c>
      <c r="G27" s="312">
        <f>SUMIF('Unos rashoda i izdataka'!$R$3:$R$501,'A.3 RASHODI FUNK'!$A27,'Unos rashoda i izdataka'!L$3:L$501)+SUMIF('Unos rashoda P4'!$T$3:$T$501,'A.3 RASHODI FUNK'!$A27,'Unos rashoda P4'!J$3:J$501)</f>
        <v>0</v>
      </c>
      <c r="H27" s="286" t="str">
        <f>'OPĆI DIO'!$C$1</f>
        <v>1837 SVEUČILIŠTE U ZAGREBU - GRAĐEVINSKI FAKULTET</v>
      </c>
    </row>
    <row r="28" spans="1:8">
      <c r="A28" s="194">
        <v>4</v>
      </c>
      <c r="B28" s="34" t="s">
        <v>3983</v>
      </c>
      <c r="C28" s="212">
        <f t="shared" ref="C28:D28" si="5">SUM(C29:C37)</f>
        <v>0</v>
      </c>
      <c r="D28" s="212">
        <f t="shared" si="5"/>
        <v>0</v>
      </c>
      <c r="E28" s="212">
        <f>SUM(E29:E37)</f>
        <v>0</v>
      </c>
      <c r="F28" s="212">
        <f>SUM(F29:F37)</f>
        <v>0</v>
      </c>
      <c r="G28" s="212">
        <f>SUM(G29:G37)</f>
        <v>0</v>
      </c>
      <c r="H28" s="286" t="str">
        <f>'OPĆI DIO'!$C$1</f>
        <v>1837 SVEUČILIŠTE U ZAGREBU - GRAĐEVINSKI FAKULTET</v>
      </c>
    </row>
    <row r="29" spans="1:8">
      <c r="A29" s="206">
        <v>41</v>
      </c>
      <c r="B29" s="23" t="s">
        <v>3984</v>
      </c>
      <c r="C29" s="312"/>
      <c r="D29" s="312"/>
      <c r="E29" s="312">
        <f>SUMIF('Unos rashoda i izdataka'!$R$3:$R$501,'A.3 RASHODI FUNK'!$A29,'Unos rashoda i izdataka'!J$3:J$501)+SUMIF('Unos rashoda P4'!$T$3:$T$501,'A.3 RASHODI FUNK'!$A29,'Unos rashoda P4'!H$3:H$501)</f>
        <v>0</v>
      </c>
      <c r="F29" s="312">
        <f>SUMIF('Unos rashoda i izdataka'!$R$3:$R$501,'A.3 RASHODI FUNK'!$A29,'Unos rashoda i izdataka'!K$3:K$501)+SUMIF('Unos rashoda P4'!$T$3:$T$501,'A.3 RASHODI FUNK'!$A29,'Unos rashoda P4'!I$3:I$501)</f>
        <v>0</v>
      </c>
      <c r="G29" s="312">
        <f>SUMIF('Unos rashoda i izdataka'!$R$3:$R$501,'A.3 RASHODI FUNK'!$A29,'Unos rashoda i izdataka'!L$3:L$501)+SUMIF('Unos rashoda P4'!$T$3:$T$501,'A.3 RASHODI FUNK'!$A29,'Unos rashoda P4'!J$3:J$501)</f>
        <v>0</v>
      </c>
      <c r="H29" s="286" t="str">
        <f>'OPĆI DIO'!$C$1</f>
        <v>1837 SVEUČILIŠTE U ZAGREBU - GRAĐEVINSKI FAKULTET</v>
      </c>
    </row>
    <row r="30" spans="1:8">
      <c r="A30" s="206">
        <v>42</v>
      </c>
      <c r="B30" s="23" t="s">
        <v>3985</v>
      </c>
      <c r="C30" s="312"/>
      <c r="D30" s="312"/>
      <c r="E30" s="312">
        <f>SUMIF('Unos rashoda i izdataka'!$R$3:$R$501,'A.3 RASHODI FUNK'!$A30,'Unos rashoda i izdataka'!J$3:J$501)+SUMIF('Unos rashoda P4'!$T$3:$T$501,'A.3 RASHODI FUNK'!$A30,'Unos rashoda P4'!H$3:H$501)</f>
        <v>0</v>
      </c>
      <c r="F30" s="312">
        <f>SUMIF('Unos rashoda i izdataka'!$R$3:$R$501,'A.3 RASHODI FUNK'!$A30,'Unos rashoda i izdataka'!K$3:K$501)+SUMIF('Unos rashoda P4'!$T$3:$T$501,'A.3 RASHODI FUNK'!$A30,'Unos rashoda P4'!I$3:I$501)</f>
        <v>0</v>
      </c>
      <c r="G30" s="312">
        <f>SUMIF('Unos rashoda i izdataka'!$R$3:$R$501,'A.3 RASHODI FUNK'!$A30,'Unos rashoda i izdataka'!L$3:L$501)+SUMIF('Unos rashoda P4'!$T$3:$T$501,'A.3 RASHODI FUNK'!$A30,'Unos rashoda P4'!J$3:J$501)</f>
        <v>0</v>
      </c>
      <c r="H30" s="286" t="str">
        <f>'OPĆI DIO'!$C$1</f>
        <v>1837 SVEUČILIŠTE U ZAGREBU - GRAĐEVINSKI FAKULTET</v>
      </c>
    </row>
    <row r="31" spans="1:8">
      <c r="A31" s="206">
        <v>43</v>
      </c>
      <c r="B31" s="23" t="s">
        <v>3986</v>
      </c>
      <c r="C31" s="312"/>
      <c r="D31" s="312"/>
      <c r="E31" s="312">
        <f>SUMIF('Unos rashoda i izdataka'!$R$3:$R$501,'A.3 RASHODI FUNK'!$A31,'Unos rashoda i izdataka'!J$3:J$501)+SUMIF('Unos rashoda P4'!$T$3:$T$501,'A.3 RASHODI FUNK'!$A31,'Unos rashoda P4'!H$3:H$501)</f>
        <v>0</v>
      </c>
      <c r="F31" s="312">
        <f>SUMIF('Unos rashoda i izdataka'!$R$3:$R$501,'A.3 RASHODI FUNK'!$A31,'Unos rashoda i izdataka'!K$3:K$501)+SUMIF('Unos rashoda P4'!$T$3:$T$501,'A.3 RASHODI FUNK'!$A31,'Unos rashoda P4'!I$3:I$501)</f>
        <v>0</v>
      </c>
      <c r="G31" s="312">
        <f>SUMIF('Unos rashoda i izdataka'!$R$3:$R$501,'A.3 RASHODI FUNK'!$A31,'Unos rashoda i izdataka'!L$3:L$501)+SUMIF('Unos rashoda P4'!$T$3:$T$501,'A.3 RASHODI FUNK'!$A31,'Unos rashoda P4'!J$3:J$501)</f>
        <v>0</v>
      </c>
      <c r="H31" s="286" t="str">
        <f>'OPĆI DIO'!$C$1</f>
        <v>1837 SVEUČILIŠTE U ZAGREBU - GRAĐEVINSKI FAKULTET</v>
      </c>
    </row>
    <row r="32" spans="1:8">
      <c r="A32" s="206">
        <v>44</v>
      </c>
      <c r="B32" s="23" t="s">
        <v>3987</v>
      </c>
      <c r="C32" s="312"/>
      <c r="D32" s="312"/>
      <c r="E32" s="312">
        <f>SUMIF('Unos rashoda i izdataka'!$R$3:$R$501,'A.3 RASHODI FUNK'!$A32,'Unos rashoda i izdataka'!J$3:J$501)+SUMIF('Unos rashoda P4'!$T$3:$T$501,'A.3 RASHODI FUNK'!$A32,'Unos rashoda P4'!H$3:H$501)</f>
        <v>0</v>
      </c>
      <c r="F32" s="312">
        <f>SUMIF('Unos rashoda i izdataka'!$R$3:$R$501,'A.3 RASHODI FUNK'!$A32,'Unos rashoda i izdataka'!K$3:K$501)+SUMIF('Unos rashoda P4'!$T$3:$T$501,'A.3 RASHODI FUNK'!$A32,'Unos rashoda P4'!I$3:I$501)</f>
        <v>0</v>
      </c>
      <c r="G32" s="312">
        <f>SUMIF('Unos rashoda i izdataka'!$R$3:$R$501,'A.3 RASHODI FUNK'!$A32,'Unos rashoda i izdataka'!L$3:L$501)+SUMIF('Unos rashoda P4'!$T$3:$T$501,'A.3 RASHODI FUNK'!$A32,'Unos rashoda P4'!J$3:J$501)</f>
        <v>0</v>
      </c>
      <c r="H32" s="286" t="str">
        <f>'OPĆI DIO'!$C$1</f>
        <v>1837 SVEUČILIŠTE U ZAGREBU - GRAĐEVINSKI FAKULTET</v>
      </c>
    </row>
    <row r="33" spans="1:8">
      <c r="A33" s="206">
        <v>45</v>
      </c>
      <c r="B33" s="23" t="s">
        <v>3988</v>
      </c>
      <c r="C33" s="312"/>
      <c r="D33" s="312"/>
      <c r="E33" s="312">
        <f>SUMIF('Unos rashoda i izdataka'!$R$3:$R$501,'A.3 RASHODI FUNK'!$A33,'Unos rashoda i izdataka'!J$3:J$501)+SUMIF('Unos rashoda P4'!$T$3:$T$501,'A.3 RASHODI FUNK'!$A33,'Unos rashoda P4'!H$3:H$501)</f>
        <v>0</v>
      </c>
      <c r="F33" s="312">
        <f>SUMIF('Unos rashoda i izdataka'!$R$3:$R$501,'A.3 RASHODI FUNK'!$A33,'Unos rashoda i izdataka'!K$3:K$501)+SUMIF('Unos rashoda P4'!$T$3:$T$501,'A.3 RASHODI FUNK'!$A33,'Unos rashoda P4'!I$3:I$501)</f>
        <v>0</v>
      </c>
      <c r="G33" s="312">
        <f>SUMIF('Unos rashoda i izdataka'!$R$3:$R$501,'A.3 RASHODI FUNK'!$A33,'Unos rashoda i izdataka'!L$3:L$501)+SUMIF('Unos rashoda P4'!$T$3:$T$501,'A.3 RASHODI FUNK'!$A33,'Unos rashoda P4'!J$3:J$501)</f>
        <v>0</v>
      </c>
      <c r="H33" s="286" t="str">
        <f>'OPĆI DIO'!$C$1</f>
        <v>1837 SVEUČILIŠTE U ZAGREBU - GRAĐEVINSKI FAKULTET</v>
      </c>
    </row>
    <row r="34" spans="1:8">
      <c r="A34" s="206">
        <v>46</v>
      </c>
      <c r="B34" s="23" t="s">
        <v>3946</v>
      </c>
      <c r="C34" s="312"/>
      <c r="D34" s="312"/>
      <c r="E34" s="312">
        <f>SUMIF('Unos rashoda i izdataka'!$R$3:$R$501,'A.3 RASHODI FUNK'!$A34,'Unos rashoda i izdataka'!J$3:J$501)+SUMIF('Unos rashoda P4'!$T$3:$T$501,'A.3 RASHODI FUNK'!$A34,'Unos rashoda P4'!H$3:H$501)</f>
        <v>0</v>
      </c>
      <c r="F34" s="312">
        <f>SUMIF('Unos rashoda i izdataka'!$R$3:$R$501,'A.3 RASHODI FUNK'!$A34,'Unos rashoda i izdataka'!K$3:K$501)+SUMIF('Unos rashoda P4'!$T$3:$T$501,'A.3 RASHODI FUNK'!$A34,'Unos rashoda P4'!I$3:I$501)</f>
        <v>0</v>
      </c>
      <c r="G34" s="312">
        <f>SUMIF('Unos rashoda i izdataka'!$R$3:$R$501,'A.3 RASHODI FUNK'!$A34,'Unos rashoda i izdataka'!L$3:L$501)+SUMIF('Unos rashoda P4'!$T$3:$T$501,'A.3 RASHODI FUNK'!$A34,'Unos rashoda P4'!J$3:J$501)</f>
        <v>0</v>
      </c>
      <c r="H34" s="286" t="str">
        <f>'OPĆI DIO'!$C$1</f>
        <v>1837 SVEUČILIŠTE U ZAGREBU - GRAĐEVINSKI FAKULTET</v>
      </c>
    </row>
    <row r="35" spans="1:8">
      <c r="A35" s="206">
        <v>47</v>
      </c>
      <c r="B35" s="23" t="s">
        <v>3989</v>
      </c>
      <c r="C35" s="312"/>
      <c r="D35" s="312"/>
      <c r="E35" s="312">
        <f>SUMIF('Unos rashoda i izdataka'!$R$3:$R$501,'A.3 RASHODI FUNK'!$A35,'Unos rashoda i izdataka'!J$3:J$501)+SUMIF('Unos rashoda P4'!$T$3:$T$501,'A.3 RASHODI FUNK'!$A35,'Unos rashoda P4'!H$3:H$501)</f>
        <v>0</v>
      </c>
      <c r="F35" s="312">
        <f>SUMIF('Unos rashoda i izdataka'!$R$3:$R$501,'A.3 RASHODI FUNK'!$A35,'Unos rashoda i izdataka'!K$3:K$501)+SUMIF('Unos rashoda P4'!$T$3:$T$501,'A.3 RASHODI FUNK'!$A35,'Unos rashoda P4'!I$3:I$501)</f>
        <v>0</v>
      </c>
      <c r="G35" s="312">
        <f>SUMIF('Unos rashoda i izdataka'!$R$3:$R$501,'A.3 RASHODI FUNK'!$A35,'Unos rashoda i izdataka'!L$3:L$501)+SUMIF('Unos rashoda P4'!$T$3:$T$501,'A.3 RASHODI FUNK'!$A35,'Unos rashoda P4'!J$3:J$501)</f>
        <v>0</v>
      </c>
      <c r="H35" s="286" t="str">
        <f>'OPĆI DIO'!$C$1</f>
        <v>1837 SVEUČILIŠTE U ZAGREBU - GRAĐEVINSKI FAKULTET</v>
      </c>
    </row>
    <row r="36" spans="1:8">
      <c r="A36" s="206">
        <v>48</v>
      </c>
      <c r="B36" s="23" t="s">
        <v>3990</v>
      </c>
      <c r="C36" s="312"/>
      <c r="D36" s="312"/>
      <c r="E36" s="312">
        <f>SUMIF('Unos rashoda i izdataka'!$R$3:$R$501,'A.3 RASHODI FUNK'!$A36,'Unos rashoda i izdataka'!J$3:J$501)+SUMIF('Unos rashoda P4'!$T$3:$T$501,'A.3 RASHODI FUNK'!$A36,'Unos rashoda P4'!H$3:H$501)</f>
        <v>0</v>
      </c>
      <c r="F36" s="312">
        <f>SUMIF('Unos rashoda i izdataka'!$R$3:$R$501,'A.3 RASHODI FUNK'!$A36,'Unos rashoda i izdataka'!K$3:K$501)+SUMIF('Unos rashoda P4'!$T$3:$T$501,'A.3 RASHODI FUNK'!$A36,'Unos rashoda P4'!I$3:I$501)</f>
        <v>0</v>
      </c>
      <c r="G36" s="312">
        <f>SUMIF('Unos rashoda i izdataka'!$R$3:$R$501,'A.3 RASHODI FUNK'!$A36,'Unos rashoda i izdataka'!L$3:L$501)+SUMIF('Unos rashoda P4'!$T$3:$T$501,'A.3 RASHODI FUNK'!$A36,'Unos rashoda P4'!J$3:J$501)</f>
        <v>0</v>
      </c>
      <c r="H36" s="286" t="str">
        <f>'OPĆI DIO'!$C$1</f>
        <v>1837 SVEUČILIŠTE U ZAGREBU - GRAĐEVINSKI FAKULTET</v>
      </c>
    </row>
    <row r="37" spans="1:8">
      <c r="A37" s="206">
        <v>49</v>
      </c>
      <c r="B37" s="23" t="s">
        <v>3991</v>
      </c>
      <c r="C37" s="312"/>
      <c r="D37" s="312"/>
      <c r="E37" s="312">
        <f>SUMIF('Unos rashoda i izdataka'!$R$3:$R$501,'A.3 RASHODI FUNK'!$A37,'Unos rashoda i izdataka'!J$3:J$501)+SUMIF('Unos rashoda P4'!$T$3:$T$501,'A.3 RASHODI FUNK'!$A37,'Unos rashoda P4'!H$3:H$501)</f>
        <v>0</v>
      </c>
      <c r="F37" s="312">
        <f>SUMIF('Unos rashoda i izdataka'!$R$3:$R$501,'A.3 RASHODI FUNK'!$A37,'Unos rashoda i izdataka'!K$3:K$501)+SUMIF('Unos rashoda P4'!$T$3:$T$501,'A.3 RASHODI FUNK'!$A37,'Unos rashoda P4'!I$3:I$501)</f>
        <v>0</v>
      </c>
      <c r="G37" s="312">
        <f>SUMIF('Unos rashoda i izdataka'!$R$3:$R$501,'A.3 RASHODI FUNK'!$A37,'Unos rashoda i izdataka'!L$3:L$501)+SUMIF('Unos rashoda P4'!$T$3:$T$501,'A.3 RASHODI FUNK'!$A37,'Unos rashoda P4'!J$3:J$501)</f>
        <v>0</v>
      </c>
      <c r="H37" s="286" t="str">
        <f>'OPĆI DIO'!$C$1</f>
        <v>1837 SVEUČILIŠTE U ZAGREBU - GRAĐEVINSKI FAKULTET</v>
      </c>
    </row>
    <row r="38" spans="1:8">
      <c r="A38" s="194">
        <v>5</v>
      </c>
      <c r="B38" s="34" t="s">
        <v>3992</v>
      </c>
      <c r="C38" s="212">
        <f t="shared" ref="C38:D38" si="6">SUM(C39:C44)</f>
        <v>0</v>
      </c>
      <c r="D38" s="212">
        <f t="shared" si="6"/>
        <v>0</v>
      </c>
      <c r="E38" s="212">
        <f>SUM(E39:E44)</f>
        <v>0</v>
      </c>
      <c r="F38" s="212">
        <f>SUM(F39:F44)</f>
        <v>0</v>
      </c>
      <c r="G38" s="212">
        <f>SUM(G39:G44)</f>
        <v>0</v>
      </c>
      <c r="H38" s="286" t="str">
        <f>'OPĆI DIO'!$C$1</f>
        <v>1837 SVEUČILIŠTE U ZAGREBU - GRAĐEVINSKI FAKULTET</v>
      </c>
    </row>
    <row r="39" spans="1:8">
      <c r="A39" s="206">
        <v>51</v>
      </c>
      <c r="B39" s="23" t="s">
        <v>3993</v>
      </c>
      <c r="C39" s="312"/>
      <c r="D39" s="312"/>
      <c r="E39" s="312">
        <f>SUMIF('Unos rashoda i izdataka'!$R$3:$R$501,'A.3 RASHODI FUNK'!$A39,'Unos rashoda i izdataka'!J$3:J$501)+SUMIF('Unos rashoda P4'!$T$3:$T$501,'A.3 RASHODI FUNK'!$A39,'Unos rashoda P4'!H$3:H$501)</f>
        <v>0</v>
      </c>
      <c r="F39" s="312">
        <f>SUMIF('Unos rashoda i izdataka'!$R$3:$R$501,'A.3 RASHODI FUNK'!$A39,'Unos rashoda i izdataka'!K$3:K$501)+SUMIF('Unos rashoda P4'!$T$3:$T$501,'A.3 RASHODI FUNK'!$A39,'Unos rashoda P4'!I$3:I$501)</f>
        <v>0</v>
      </c>
      <c r="G39" s="312">
        <f>SUMIF('Unos rashoda i izdataka'!$R$3:$R$501,'A.3 RASHODI FUNK'!$A39,'Unos rashoda i izdataka'!L$3:L$501)+SUMIF('Unos rashoda P4'!$T$3:$T$501,'A.3 RASHODI FUNK'!$A39,'Unos rashoda P4'!J$3:J$501)</f>
        <v>0</v>
      </c>
      <c r="H39" s="286" t="str">
        <f>'OPĆI DIO'!$C$1</f>
        <v>1837 SVEUČILIŠTE U ZAGREBU - GRAĐEVINSKI FAKULTET</v>
      </c>
    </row>
    <row r="40" spans="1:8">
      <c r="A40" s="206">
        <v>52</v>
      </c>
      <c r="B40" s="23" t="s">
        <v>3994</v>
      </c>
      <c r="C40" s="312"/>
      <c r="D40" s="312"/>
      <c r="E40" s="312">
        <f>SUMIF('Unos rashoda i izdataka'!$R$3:$R$501,'A.3 RASHODI FUNK'!$A40,'Unos rashoda i izdataka'!J$3:J$501)+SUMIF('Unos rashoda P4'!$T$3:$T$501,'A.3 RASHODI FUNK'!$A40,'Unos rashoda P4'!H$3:H$501)</f>
        <v>0</v>
      </c>
      <c r="F40" s="312">
        <f>SUMIF('Unos rashoda i izdataka'!$R$3:$R$501,'A.3 RASHODI FUNK'!$A40,'Unos rashoda i izdataka'!K$3:K$501)+SUMIF('Unos rashoda P4'!$T$3:$T$501,'A.3 RASHODI FUNK'!$A40,'Unos rashoda P4'!I$3:I$501)</f>
        <v>0</v>
      </c>
      <c r="G40" s="312">
        <f>SUMIF('Unos rashoda i izdataka'!$R$3:$R$501,'A.3 RASHODI FUNK'!$A40,'Unos rashoda i izdataka'!L$3:L$501)+SUMIF('Unos rashoda P4'!$T$3:$T$501,'A.3 RASHODI FUNK'!$A40,'Unos rashoda P4'!J$3:J$501)</f>
        <v>0</v>
      </c>
      <c r="H40" s="286" t="str">
        <f>'OPĆI DIO'!$C$1</f>
        <v>1837 SVEUČILIŠTE U ZAGREBU - GRAĐEVINSKI FAKULTET</v>
      </c>
    </row>
    <row r="41" spans="1:8">
      <c r="A41" s="206">
        <v>53</v>
      </c>
      <c r="B41" s="23" t="s">
        <v>3995</v>
      </c>
      <c r="C41" s="312"/>
      <c r="D41" s="312"/>
      <c r="E41" s="312">
        <f>SUMIF('Unos rashoda i izdataka'!$R$3:$R$501,'A.3 RASHODI FUNK'!$A41,'Unos rashoda i izdataka'!J$3:J$501)+SUMIF('Unos rashoda P4'!$T$3:$T$501,'A.3 RASHODI FUNK'!$A41,'Unos rashoda P4'!H$3:H$501)</f>
        <v>0</v>
      </c>
      <c r="F41" s="312">
        <f>SUMIF('Unos rashoda i izdataka'!$R$3:$R$501,'A.3 RASHODI FUNK'!$A41,'Unos rashoda i izdataka'!K$3:K$501)+SUMIF('Unos rashoda P4'!$T$3:$T$501,'A.3 RASHODI FUNK'!$A41,'Unos rashoda P4'!I$3:I$501)</f>
        <v>0</v>
      </c>
      <c r="G41" s="312">
        <f>SUMIF('Unos rashoda i izdataka'!$R$3:$R$501,'A.3 RASHODI FUNK'!$A41,'Unos rashoda i izdataka'!L$3:L$501)+SUMIF('Unos rashoda P4'!$T$3:$T$501,'A.3 RASHODI FUNK'!$A41,'Unos rashoda P4'!J$3:J$501)</f>
        <v>0</v>
      </c>
      <c r="H41" s="286" t="str">
        <f>'OPĆI DIO'!$C$1</f>
        <v>1837 SVEUČILIŠTE U ZAGREBU - GRAĐEVINSKI FAKULTET</v>
      </c>
    </row>
    <row r="42" spans="1:8">
      <c r="A42" s="206">
        <v>54</v>
      </c>
      <c r="B42" s="23" t="s">
        <v>3996</v>
      </c>
      <c r="C42" s="312"/>
      <c r="D42" s="312"/>
      <c r="E42" s="312">
        <f>SUMIF('Unos rashoda i izdataka'!$R$3:$R$501,'A.3 RASHODI FUNK'!$A42,'Unos rashoda i izdataka'!J$3:J$501)+SUMIF('Unos rashoda P4'!$T$3:$T$501,'A.3 RASHODI FUNK'!$A42,'Unos rashoda P4'!H$3:H$501)</f>
        <v>0</v>
      </c>
      <c r="F42" s="312">
        <f>SUMIF('Unos rashoda i izdataka'!$R$3:$R$501,'A.3 RASHODI FUNK'!$A42,'Unos rashoda i izdataka'!K$3:K$501)+SUMIF('Unos rashoda P4'!$T$3:$T$501,'A.3 RASHODI FUNK'!$A42,'Unos rashoda P4'!I$3:I$501)</f>
        <v>0</v>
      </c>
      <c r="G42" s="312">
        <f>SUMIF('Unos rashoda i izdataka'!$R$3:$R$501,'A.3 RASHODI FUNK'!$A42,'Unos rashoda i izdataka'!L$3:L$501)+SUMIF('Unos rashoda P4'!$T$3:$T$501,'A.3 RASHODI FUNK'!$A42,'Unos rashoda P4'!J$3:J$501)</f>
        <v>0</v>
      </c>
      <c r="H42" s="286" t="str">
        <f>'OPĆI DIO'!$C$1</f>
        <v>1837 SVEUČILIŠTE U ZAGREBU - GRAĐEVINSKI FAKULTET</v>
      </c>
    </row>
    <row r="43" spans="1:8">
      <c r="A43" s="206">
        <v>55</v>
      </c>
      <c r="B43" s="23" t="s">
        <v>3997</v>
      </c>
      <c r="C43" s="312"/>
      <c r="D43" s="312"/>
      <c r="E43" s="312">
        <f>SUMIF('Unos rashoda i izdataka'!$R$3:$R$501,'A.3 RASHODI FUNK'!$A43,'Unos rashoda i izdataka'!J$3:J$501)+SUMIF('Unos rashoda P4'!$T$3:$T$501,'A.3 RASHODI FUNK'!$A43,'Unos rashoda P4'!H$3:H$501)</f>
        <v>0</v>
      </c>
      <c r="F43" s="312">
        <f>SUMIF('Unos rashoda i izdataka'!$R$3:$R$501,'A.3 RASHODI FUNK'!$A43,'Unos rashoda i izdataka'!K$3:K$501)+SUMIF('Unos rashoda P4'!$T$3:$T$501,'A.3 RASHODI FUNK'!$A43,'Unos rashoda P4'!I$3:I$501)</f>
        <v>0</v>
      </c>
      <c r="G43" s="312">
        <f>SUMIF('Unos rashoda i izdataka'!$R$3:$R$501,'A.3 RASHODI FUNK'!$A43,'Unos rashoda i izdataka'!L$3:L$501)+SUMIF('Unos rashoda P4'!$T$3:$T$501,'A.3 RASHODI FUNK'!$A43,'Unos rashoda P4'!J$3:J$501)</f>
        <v>0</v>
      </c>
      <c r="H43" s="286" t="str">
        <f>'OPĆI DIO'!$C$1</f>
        <v>1837 SVEUČILIŠTE U ZAGREBU - GRAĐEVINSKI FAKULTET</v>
      </c>
    </row>
    <row r="44" spans="1:8">
      <c r="A44" s="206">
        <v>56</v>
      </c>
      <c r="B44" s="23" t="s">
        <v>3998</v>
      </c>
      <c r="C44" s="312"/>
      <c r="D44" s="312"/>
      <c r="E44" s="312">
        <f>SUMIF('Unos rashoda i izdataka'!$R$3:$R$501,'A.3 RASHODI FUNK'!$A44,'Unos rashoda i izdataka'!J$3:J$501)+SUMIF('Unos rashoda P4'!$T$3:$T$501,'A.3 RASHODI FUNK'!$A44,'Unos rashoda P4'!H$3:H$501)</f>
        <v>0</v>
      </c>
      <c r="F44" s="312">
        <f>SUMIF('Unos rashoda i izdataka'!$R$3:$R$501,'A.3 RASHODI FUNK'!$A44,'Unos rashoda i izdataka'!K$3:K$501)+SUMIF('Unos rashoda P4'!$T$3:$T$501,'A.3 RASHODI FUNK'!$A44,'Unos rashoda P4'!I$3:I$501)</f>
        <v>0</v>
      </c>
      <c r="G44" s="312">
        <f>SUMIF('Unos rashoda i izdataka'!$R$3:$R$501,'A.3 RASHODI FUNK'!$A44,'Unos rashoda i izdataka'!L$3:L$501)+SUMIF('Unos rashoda P4'!$T$3:$T$501,'A.3 RASHODI FUNK'!$A44,'Unos rashoda P4'!J$3:J$501)</f>
        <v>0</v>
      </c>
      <c r="H44" s="286" t="str">
        <f>'OPĆI DIO'!$C$1</f>
        <v>1837 SVEUČILIŠTE U ZAGREBU - GRAĐEVINSKI FAKULTET</v>
      </c>
    </row>
    <row r="45" spans="1:8">
      <c r="A45" s="194">
        <v>6</v>
      </c>
      <c r="B45" s="34" t="s">
        <v>3999</v>
      </c>
      <c r="C45" s="212">
        <f t="shared" ref="C45:D45" si="7">SUM(C46:C51)</f>
        <v>0</v>
      </c>
      <c r="D45" s="212">
        <f t="shared" si="7"/>
        <v>0</v>
      </c>
      <c r="E45" s="212">
        <f>SUM(E46:E51)</f>
        <v>0</v>
      </c>
      <c r="F45" s="212">
        <f>SUM(F46:F51)</f>
        <v>0</v>
      </c>
      <c r="G45" s="212">
        <f>SUM(G46:G51)</f>
        <v>0</v>
      </c>
      <c r="H45" s="286" t="str">
        <f>'OPĆI DIO'!$C$1</f>
        <v>1837 SVEUČILIŠTE U ZAGREBU - GRAĐEVINSKI FAKULTET</v>
      </c>
    </row>
    <row r="46" spans="1:8">
      <c r="A46" s="206">
        <v>61</v>
      </c>
      <c r="B46" s="23" t="s">
        <v>4000</v>
      </c>
      <c r="C46" s="312"/>
      <c r="D46" s="312"/>
      <c r="E46" s="312">
        <f>SUMIF('Unos rashoda i izdataka'!$R$3:$R$501,'A.3 RASHODI FUNK'!$A46,'Unos rashoda i izdataka'!J$3:J$501)+SUMIF('Unos rashoda P4'!$T$3:$T$501,'A.3 RASHODI FUNK'!$A46,'Unos rashoda P4'!H$3:H$501)</f>
        <v>0</v>
      </c>
      <c r="F46" s="312">
        <f>SUMIF('Unos rashoda i izdataka'!$R$3:$R$501,'A.3 RASHODI FUNK'!$A46,'Unos rashoda i izdataka'!K$3:K$501)+SUMIF('Unos rashoda P4'!$T$3:$T$501,'A.3 RASHODI FUNK'!$A46,'Unos rashoda P4'!I$3:I$501)</f>
        <v>0</v>
      </c>
      <c r="G46" s="312">
        <f>SUMIF('Unos rashoda i izdataka'!$R$3:$R$501,'A.3 RASHODI FUNK'!$A46,'Unos rashoda i izdataka'!L$3:L$501)+SUMIF('Unos rashoda P4'!$T$3:$T$501,'A.3 RASHODI FUNK'!$A46,'Unos rashoda P4'!J$3:J$501)</f>
        <v>0</v>
      </c>
      <c r="H46" s="286" t="str">
        <f>'OPĆI DIO'!$C$1</f>
        <v>1837 SVEUČILIŠTE U ZAGREBU - GRAĐEVINSKI FAKULTET</v>
      </c>
    </row>
    <row r="47" spans="1:8">
      <c r="A47" s="206">
        <v>62</v>
      </c>
      <c r="B47" s="23" t="s">
        <v>4001</v>
      </c>
      <c r="C47" s="312"/>
      <c r="D47" s="312"/>
      <c r="E47" s="312">
        <f>SUMIF('Unos rashoda i izdataka'!$R$3:$R$501,'A.3 RASHODI FUNK'!$A47,'Unos rashoda i izdataka'!J$3:J$501)+SUMIF('Unos rashoda P4'!$T$3:$T$501,'A.3 RASHODI FUNK'!$A47,'Unos rashoda P4'!H$3:H$501)</f>
        <v>0</v>
      </c>
      <c r="F47" s="312">
        <f>SUMIF('Unos rashoda i izdataka'!$R$3:$R$501,'A.3 RASHODI FUNK'!$A47,'Unos rashoda i izdataka'!K$3:K$501)+SUMIF('Unos rashoda P4'!$T$3:$T$501,'A.3 RASHODI FUNK'!$A47,'Unos rashoda P4'!I$3:I$501)</f>
        <v>0</v>
      </c>
      <c r="G47" s="312">
        <f>SUMIF('Unos rashoda i izdataka'!$R$3:$R$501,'A.3 RASHODI FUNK'!$A47,'Unos rashoda i izdataka'!L$3:L$501)+SUMIF('Unos rashoda P4'!$T$3:$T$501,'A.3 RASHODI FUNK'!$A47,'Unos rashoda P4'!J$3:J$501)</f>
        <v>0</v>
      </c>
      <c r="H47" s="286" t="str">
        <f>'OPĆI DIO'!$C$1</f>
        <v>1837 SVEUČILIŠTE U ZAGREBU - GRAĐEVINSKI FAKULTET</v>
      </c>
    </row>
    <row r="48" spans="1:8">
      <c r="A48" s="206">
        <v>63</v>
      </c>
      <c r="B48" s="23" t="s">
        <v>4002</v>
      </c>
      <c r="C48" s="312"/>
      <c r="D48" s="312"/>
      <c r="E48" s="312">
        <f>SUMIF('Unos rashoda i izdataka'!$R$3:$R$501,'A.3 RASHODI FUNK'!$A48,'Unos rashoda i izdataka'!J$3:J$501)+SUMIF('Unos rashoda P4'!$T$3:$T$501,'A.3 RASHODI FUNK'!$A48,'Unos rashoda P4'!H$3:H$501)</f>
        <v>0</v>
      </c>
      <c r="F48" s="312">
        <f>SUMIF('Unos rashoda i izdataka'!$R$3:$R$501,'A.3 RASHODI FUNK'!$A48,'Unos rashoda i izdataka'!K$3:K$501)+SUMIF('Unos rashoda P4'!$T$3:$T$501,'A.3 RASHODI FUNK'!$A48,'Unos rashoda P4'!I$3:I$501)</f>
        <v>0</v>
      </c>
      <c r="G48" s="312">
        <f>SUMIF('Unos rashoda i izdataka'!$R$3:$R$501,'A.3 RASHODI FUNK'!$A48,'Unos rashoda i izdataka'!L$3:L$501)+SUMIF('Unos rashoda P4'!$T$3:$T$501,'A.3 RASHODI FUNK'!$A48,'Unos rashoda P4'!J$3:J$501)</f>
        <v>0</v>
      </c>
      <c r="H48" s="286" t="str">
        <f>'OPĆI DIO'!$C$1</f>
        <v>1837 SVEUČILIŠTE U ZAGREBU - GRAĐEVINSKI FAKULTET</v>
      </c>
    </row>
    <row r="49" spans="1:8">
      <c r="A49" s="206">
        <v>64</v>
      </c>
      <c r="B49" s="23" t="s">
        <v>4003</v>
      </c>
      <c r="C49" s="312"/>
      <c r="D49" s="312"/>
      <c r="E49" s="312">
        <f>SUMIF('Unos rashoda i izdataka'!$R$3:$R$501,'A.3 RASHODI FUNK'!$A49,'Unos rashoda i izdataka'!J$3:J$501)+SUMIF('Unos rashoda P4'!$T$3:$T$501,'A.3 RASHODI FUNK'!$A49,'Unos rashoda P4'!H$3:H$501)</f>
        <v>0</v>
      </c>
      <c r="F49" s="312">
        <f>SUMIF('Unos rashoda i izdataka'!$R$3:$R$501,'A.3 RASHODI FUNK'!$A49,'Unos rashoda i izdataka'!K$3:K$501)+SUMIF('Unos rashoda P4'!$T$3:$T$501,'A.3 RASHODI FUNK'!$A49,'Unos rashoda P4'!I$3:I$501)</f>
        <v>0</v>
      </c>
      <c r="G49" s="312">
        <f>SUMIF('Unos rashoda i izdataka'!$R$3:$R$501,'A.3 RASHODI FUNK'!$A49,'Unos rashoda i izdataka'!L$3:L$501)+SUMIF('Unos rashoda P4'!$T$3:$T$501,'A.3 RASHODI FUNK'!$A49,'Unos rashoda P4'!J$3:J$501)</f>
        <v>0</v>
      </c>
      <c r="H49" s="286" t="str">
        <f>'OPĆI DIO'!$C$1</f>
        <v>1837 SVEUČILIŠTE U ZAGREBU - GRAĐEVINSKI FAKULTET</v>
      </c>
    </row>
    <row r="50" spans="1:8">
      <c r="A50" s="206">
        <v>65</v>
      </c>
      <c r="B50" s="23" t="s">
        <v>4004</v>
      </c>
      <c r="C50" s="312"/>
      <c r="D50" s="312"/>
      <c r="E50" s="312">
        <f>SUMIF('Unos rashoda i izdataka'!$R$3:$R$501,'A.3 RASHODI FUNK'!$A50,'Unos rashoda i izdataka'!J$3:J$501)+SUMIF('Unos rashoda P4'!$T$3:$T$501,'A.3 RASHODI FUNK'!$A50,'Unos rashoda P4'!H$3:H$501)</f>
        <v>0</v>
      </c>
      <c r="F50" s="312">
        <f>SUMIF('Unos rashoda i izdataka'!$R$3:$R$501,'A.3 RASHODI FUNK'!$A50,'Unos rashoda i izdataka'!K$3:K$501)+SUMIF('Unos rashoda P4'!$T$3:$T$501,'A.3 RASHODI FUNK'!$A50,'Unos rashoda P4'!I$3:I$501)</f>
        <v>0</v>
      </c>
      <c r="G50" s="312">
        <f>SUMIF('Unos rashoda i izdataka'!$R$3:$R$501,'A.3 RASHODI FUNK'!$A50,'Unos rashoda i izdataka'!L$3:L$501)+SUMIF('Unos rashoda P4'!$T$3:$T$501,'A.3 RASHODI FUNK'!$A50,'Unos rashoda P4'!J$3:J$501)</f>
        <v>0</v>
      </c>
      <c r="H50" s="286" t="str">
        <f>'OPĆI DIO'!$C$1</f>
        <v>1837 SVEUČILIŠTE U ZAGREBU - GRAĐEVINSKI FAKULTET</v>
      </c>
    </row>
    <row r="51" spans="1:8" ht="30">
      <c r="A51" s="206">
        <v>66</v>
      </c>
      <c r="B51" s="23" t="s">
        <v>4005</v>
      </c>
      <c r="C51" s="312"/>
      <c r="D51" s="312"/>
      <c r="E51" s="312">
        <f>SUMIF('Unos rashoda i izdataka'!$R$3:$R$501,'A.3 RASHODI FUNK'!$A51,'Unos rashoda i izdataka'!J$3:J$501)+SUMIF('Unos rashoda P4'!$T$3:$T$501,'A.3 RASHODI FUNK'!$A51,'Unos rashoda P4'!H$3:H$501)</f>
        <v>0</v>
      </c>
      <c r="F51" s="312">
        <f>SUMIF('Unos rashoda i izdataka'!$R$3:$R$501,'A.3 RASHODI FUNK'!$A51,'Unos rashoda i izdataka'!K$3:K$501)+SUMIF('Unos rashoda P4'!$T$3:$T$501,'A.3 RASHODI FUNK'!$A51,'Unos rashoda P4'!I$3:I$501)</f>
        <v>0</v>
      </c>
      <c r="G51" s="312">
        <f>SUMIF('Unos rashoda i izdataka'!$R$3:$R$501,'A.3 RASHODI FUNK'!$A51,'Unos rashoda i izdataka'!L$3:L$501)+SUMIF('Unos rashoda P4'!$T$3:$T$501,'A.3 RASHODI FUNK'!$A51,'Unos rashoda P4'!J$3:J$501)</f>
        <v>0</v>
      </c>
      <c r="H51" s="286" t="str">
        <f>'OPĆI DIO'!$C$1</f>
        <v>1837 SVEUČILIŠTE U ZAGREBU - GRAĐEVINSKI FAKULTET</v>
      </c>
    </row>
    <row r="52" spans="1:8">
      <c r="A52" s="194">
        <v>7</v>
      </c>
      <c r="B52" s="34" t="s">
        <v>4006</v>
      </c>
      <c r="C52" s="212">
        <f t="shared" ref="C52:D52" si="8">SUM(C53:C58)</f>
        <v>0</v>
      </c>
      <c r="D52" s="212">
        <f t="shared" si="8"/>
        <v>0</v>
      </c>
      <c r="E52" s="212">
        <f>SUM(E53:E58)</f>
        <v>0</v>
      </c>
      <c r="F52" s="212">
        <f>SUM(F53:F58)</f>
        <v>0</v>
      </c>
      <c r="G52" s="212">
        <f>SUM(G53:G58)</f>
        <v>0</v>
      </c>
      <c r="H52" s="286" t="str">
        <f>'OPĆI DIO'!$C$1</f>
        <v>1837 SVEUČILIŠTE U ZAGREBU - GRAĐEVINSKI FAKULTET</v>
      </c>
    </row>
    <row r="53" spans="1:8">
      <c r="A53" s="206">
        <v>71</v>
      </c>
      <c r="B53" s="23" t="s">
        <v>4007</v>
      </c>
      <c r="C53" s="312"/>
      <c r="D53" s="312"/>
      <c r="E53" s="312">
        <f>SUMIF('Unos rashoda i izdataka'!$R$3:$R$501,'A.3 RASHODI FUNK'!$A53,'Unos rashoda i izdataka'!J$3:J$501)+SUMIF('Unos rashoda P4'!$T$3:$T$501,'A.3 RASHODI FUNK'!$A53,'Unos rashoda P4'!H$3:H$501)</f>
        <v>0</v>
      </c>
      <c r="F53" s="312">
        <f>SUMIF('Unos rashoda i izdataka'!$R$3:$R$501,'A.3 RASHODI FUNK'!$A53,'Unos rashoda i izdataka'!K$3:K$501)+SUMIF('Unos rashoda P4'!$T$3:$T$501,'A.3 RASHODI FUNK'!$A53,'Unos rashoda P4'!I$3:I$501)</f>
        <v>0</v>
      </c>
      <c r="G53" s="312">
        <f>SUMIF('Unos rashoda i izdataka'!$R$3:$R$501,'A.3 RASHODI FUNK'!$A53,'Unos rashoda i izdataka'!L$3:L$501)+SUMIF('Unos rashoda P4'!$T$3:$T$501,'A.3 RASHODI FUNK'!$A53,'Unos rashoda P4'!J$3:J$501)</f>
        <v>0</v>
      </c>
      <c r="H53" s="286" t="str">
        <f>'OPĆI DIO'!$C$1</f>
        <v>1837 SVEUČILIŠTE U ZAGREBU - GRAĐEVINSKI FAKULTET</v>
      </c>
    </row>
    <row r="54" spans="1:8">
      <c r="A54" s="206">
        <v>72</v>
      </c>
      <c r="B54" s="23" t="s">
        <v>4008</v>
      </c>
      <c r="C54" s="312"/>
      <c r="D54" s="312"/>
      <c r="E54" s="312">
        <f>SUMIF('Unos rashoda i izdataka'!$R$3:$R$501,'A.3 RASHODI FUNK'!$A54,'Unos rashoda i izdataka'!J$3:J$501)+SUMIF('Unos rashoda P4'!$T$3:$T$501,'A.3 RASHODI FUNK'!$A54,'Unos rashoda P4'!H$3:H$501)</f>
        <v>0</v>
      </c>
      <c r="F54" s="312">
        <f>SUMIF('Unos rashoda i izdataka'!$R$3:$R$501,'A.3 RASHODI FUNK'!$A54,'Unos rashoda i izdataka'!K$3:K$501)+SUMIF('Unos rashoda P4'!$T$3:$T$501,'A.3 RASHODI FUNK'!$A54,'Unos rashoda P4'!I$3:I$501)</f>
        <v>0</v>
      </c>
      <c r="G54" s="312">
        <f>SUMIF('Unos rashoda i izdataka'!$R$3:$R$501,'A.3 RASHODI FUNK'!$A54,'Unos rashoda i izdataka'!L$3:L$501)+SUMIF('Unos rashoda P4'!$T$3:$T$501,'A.3 RASHODI FUNK'!$A54,'Unos rashoda P4'!J$3:J$501)</f>
        <v>0</v>
      </c>
      <c r="H54" s="286" t="str">
        <f>'OPĆI DIO'!$C$1</f>
        <v>1837 SVEUČILIŠTE U ZAGREBU - GRAĐEVINSKI FAKULTET</v>
      </c>
    </row>
    <row r="55" spans="1:8">
      <c r="A55" s="206">
        <v>73</v>
      </c>
      <c r="B55" s="23" t="s">
        <v>4009</v>
      </c>
      <c r="C55" s="312"/>
      <c r="D55" s="312"/>
      <c r="E55" s="312">
        <f>SUMIF('Unos rashoda i izdataka'!$R$3:$R$501,'A.3 RASHODI FUNK'!$A55,'Unos rashoda i izdataka'!J$3:J$501)+SUMIF('Unos rashoda P4'!$T$3:$T$501,'A.3 RASHODI FUNK'!$A55,'Unos rashoda P4'!H$3:H$501)</f>
        <v>0</v>
      </c>
      <c r="F55" s="312">
        <f>SUMIF('Unos rashoda i izdataka'!$R$3:$R$501,'A.3 RASHODI FUNK'!$A55,'Unos rashoda i izdataka'!K$3:K$501)+SUMIF('Unos rashoda P4'!$T$3:$T$501,'A.3 RASHODI FUNK'!$A55,'Unos rashoda P4'!I$3:I$501)</f>
        <v>0</v>
      </c>
      <c r="G55" s="312">
        <f>SUMIF('Unos rashoda i izdataka'!$R$3:$R$501,'A.3 RASHODI FUNK'!$A55,'Unos rashoda i izdataka'!L$3:L$501)+SUMIF('Unos rashoda P4'!$T$3:$T$501,'A.3 RASHODI FUNK'!$A55,'Unos rashoda P4'!J$3:J$501)</f>
        <v>0</v>
      </c>
      <c r="H55" s="286" t="str">
        <f>'OPĆI DIO'!$C$1</f>
        <v>1837 SVEUČILIŠTE U ZAGREBU - GRAĐEVINSKI FAKULTET</v>
      </c>
    </row>
    <row r="56" spans="1:8">
      <c r="A56" s="206">
        <v>74</v>
      </c>
      <c r="B56" s="23" t="s">
        <v>4010</v>
      </c>
      <c r="C56" s="312"/>
      <c r="D56" s="312"/>
      <c r="E56" s="312">
        <f>SUMIF('Unos rashoda i izdataka'!$R$3:$R$501,'A.3 RASHODI FUNK'!$A56,'Unos rashoda i izdataka'!J$3:J$501)+SUMIF('Unos rashoda P4'!$T$3:$T$501,'A.3 RASHODI FUNK'!$A56,'Unos rashoda P4'!H$3:H$501)</f>
        <v>0</v>
      </c>
      <c r="F56" s="312">
        <f>SUMIF('Unos rashoda i izdataka'!$R$3:$R$501,'A.3 RASHODI FUNK'!$A56,'Unos rashoda i izdataka'!K$3:K$501)+SUMIF('Unos rashoda P4'!$T$3:$T$501,'A.3 RASHODI FUNK'!$A56,'Unos rashoda P4'!I$3:I$501)</f>
        <v>0</v>
      </c>
      <c r="G56" s="312">
        <f>SUMIF('Unos rashoda i izdataka'!$R$3:$R$501,'A.3 RASHODI FUNK'!$A56,'Unos rashoda i izdataka'!L$3:L$501)+SUMIF('Unos rashoda P4'!$T$3:$T$501,'A.3 RASHODI FUNK'!$A56,'Unos rashoda P4'!J$3:J$501)</f>
        <v>0</v>
      </c>
      <c r="H56" s="286" t="str">
        <f>'OPĆI DIO'!$C$1</f>
        <v>1837 SVEUČILIŠTE U ZAGREBU - GRAĐEVINSKI FAKULTET</v>
      </c>
    </row>
    <row r="57" spans="1:8">
      <c r="A57" s="206">
        <v>75</v>
      </c>
      <c r="B57" s="23" t="s">
        <v>4011</v>
      </c>
      <c r="C57" s="312"/>
      <c r="D57" s="312"/>
      <c r="E57" s="312">
        <f>SUMIF('Unos rashoda i izdataka'!$R$3:$R$501,'A.3 RASHODI FUNK'!$A57,'Unos rashoda i izdataka'!J$3:J$501)+SUMIF('Unos rashoda P4'!$T$3:$T$501,'A.3 RASHODI FUNK'!$A57,'Unos rashoda P4'!H$3:H$501)</f>
        <v>0</v>
      </c>
      <c r="F57" s="312">
        <f>SUMIF('Unos rashoda i izdataka'!$R$3:$R$501,'A.3 RASHODI FUNK'!$A57,'Unos rashoda i izdataka'!K$3:K$501)+SUMIF('Unos rashoda P4'!$T$3:$T$501,'A.3 RASHODI FUNK'!$A57,'Unos rashoda P4'!I$3:I$501)</f>
        <v>0</v>
      </c>
      <c r="G57" s="312">
        <f>SUMIF('Unos rashoda i izdataka'!$R$3:$R$501,'A.3 RASHODI FUNK'!$A57,'Unos rashoda i izdataka'!L$3:L$501)+SUMIF('Unos rashoda P4'!$T$3:$T$501,'A.3 RASHODI FUNK'!$A57,'Unos rashoda P4'!J$3:J$501)</f>
        <v>0</v>
      </c>
      <c r="H57" s="286" t="str">
        <f>'OPĆI DIO'!$C$1</f>
        <v>1837 SVEUČILIŠTE U ZAGREBU - GRAĐEVINSKI FAKULTET</v>
      </c>
    </row>
    <row r="58" spans="1:8">
      <c r="A58" s="206">
        <v>76</v>
      </c>
      <c r="B58" s="23" t="s">
        <v>4012</v>
      </c>
      <c r="C58" s="312"/>
      <c r="D58" s="312"/>
      <c r="E58" s="312">
        <f>SUMIF('Unos rashoda i izdataka'!$R$3:$R$501,'A.3 RASHODI FUNK'!$A58,'Unos rashoda i izdataka'!J$3:J$501)+SUMIF('Unos rashoda P4'!$T$3:$T$501,'A.3 RASHODI FUNK'!$A58,'Unos rashoda P4'!H$3:H$501)</f>
        <v>0</v>
      </c>
      <c r="F58" s="312">
        <f>SUMIF('Unos rashoda i izdataka'!$R$3:$R$501,'A.3 RASHODI FUNK'!$A58,'Unos rashoda i izdataka'!K$3:K$501)+SUMIF('Unos rashoda P4'!$T$3:$T$501,'A.3 RASHODI FUNK'!$A58,'Unos rashoda P4'!I$3:I$501)</f>
        <v>0</v>
      </c>
      <c r="G58" s="312">
        <f>SUMIF('Unos rashoda i izdataka'!$R$3:$R$501,'A.3 RASHODI FUNK'!$A58,'Unos rashoda i izdataka'!L$3:L$501)+SUMIF('Unos rashoda P4'!$T$3:$T$501,'A.3 RASHODI FUNK'!$A58,'Unos rashoda P4'!J$3:J$501)</f>
        <v>0</v>
      </c>
      <c r="H58" s="286" t="str">
        <f>'OPĆI DIO'!$C$1</f>
        <v>1837 SVEUČILIŠTE U ZAGREBU - GRAĐEVINSKI FAKULTET</v>
      </c>
    </row>
    <row r="59" spans="1:8">
      <c r="A59" s="194">
        <v>8</v>
      </c>
      <c r="B59" s="34" t="s">
        <v>4013</v>
      </c>
      <c r="C59" s="212">
        <f t="shared" ref="C59:D59" si="9">SUM(C60:C65)</f>
        <v>0</v>
      </c>
      <c r="D59" s="212">
        <f t="shared" si="9"/>
        <v>0</v>
      </c>
      <c r="E59" s="212">
        <f>SUM(E60:E65)</f>
        <v>0</v>
      </c>
      <c r="F59" s="212">
        <f>SUM(F60:F65)</f>
        <v>0</v>
      </c>
      <c r="G59" s="212">
        <f>SUM(G60:G65)</f>
        <v>0</v>
      </c>
      <c r="H59" s="286" t="str">
        <f>'OPĆI DIO'!$C$1</f>
        <v>1837 SVEUČILIŠTE U ZAGREBU - GRAĐEVINSKI FAKULTET</v>
      </c>
    </row>
    <row r="60" spans="1:8">
      <c r="A60" s="206">
        <v>81</v>
      </c>
      <c r="B60" s="23" t="s">
        <v>4014</v>
      </c>
      <c r="C60" s="312"/>
      <c r="D60" s="312"/>
      <c r="E60" s="312">
        <f>SUMIF('Unos rashoda i izdataka'!$R$3:$R$501,'A.3 RASHODI FUNK'!$A60,'Unos rashoda i izdataka'!J$3:J$501)+SUMIF('Unos rashoda P4'!$T$3:$T$501,'A.3 RASHODI FUNK'!$A60,'Unos rashoda P4'!H$3:H$501)</f>
        <v>0</v>
      </c>
      <c r="F60" s="312">
        <f>SUMIF('Unos rashoda i izdataka'!$R$3:$R$501,'A.3 RASHODI FUNK'!$A60,'Unos rashoda i izdataka'!K$3:K$501)+SUMIF('Unos rashoda P4'!$T$3:$T$501,'A.3 RASHODI FUNK'!$A60,'Unos rashoda P4'!I$3:I$501)</f>
        <v>0</v>
      </c>
      <c r="G60" s="312">
        <f>SUMIF('Unos rashoda i izdataka'!$R$3:$R$501,'A.3 RASHODI FUNK'!$A60,'Unos rashoda i izdataka'!L$3:L$501)+SUMIF('Unos rashoda P4'!$T$3:$T$501,'A.3 RASHODI FUNK'!$A60,'Unos rashoda P4'!J$3:J$501)</f>
        <v>0</v>
      </c>
      <c r="H60" s="286" t="str">
        <f>'OPĆI DIO'!$C$1</f>
        <v>1837 SVEUČILIŠTE U ZAGREBU - GRAĐEVINSKI FAKULTET</v>
      </c>
    </row>
    <row r="61" spans="1:8">
      <c r="A61" s="206">
        <v>82</v>
      </c>
      <c r="B61" s="23" t="s">
        <v>3932</v>
      </c>
      <c r="C61" s="312"/>
      <c r="D61" s="312"/>
      <c r="E61" s="312">
        <f>SUMIF('Unos rashoda i izdataka'!$R$3:$R$501,'A.3 RASHODI FUNK'!$A61,'Unos rashoda i izdataka'!J$3:J$501)+SUMIF('Unos rashoda P4'!$T$3:$T$501,'A.3 RASHODI FUNK'!$A61,'Unos rashoda P4'!H$3:H$501)</f>
        <v>0</v>
      </c>
      <c r="F61" s="312">
        <f>SUMIF('Unos rashoda i izdataka'!$R$3:$R$501,'A.3 RASHODI FUNK'!$A61,'Unos rashoda i izdataka'!K$3:K$501)+SUMIF('Unos rashoda P4'!$T$3:$T$501,'A.3 RASHODI FUNK'!$A61,'Unos rashoda P4'!I$3:I$501)</f>
        <v>0</v>
      </c>
      <c r="G61" s="312">
        <f>SUMIF('Unos rashoda i izdataka'!$R$3:$R$501,'A.3 RASHODI FUNK'!$A61,'Unos rashoda i izdataka'!L$3:L$501)+SUMIF('Unos rashoda P4'!$T$3:$T$501,'A.3 RASHODI FUNK'!$A61,'Unos rashoda P4'!J$3:J$501)</f>
        <v>0</v>
      </c>
      <c r="H61" s="286" t="str">
        <f>'OPĆI DIO'!$C$1</f>
        <v>1837 SVEUČILIŠTE U ZAGREBU - GRAĐEVINSKI FAKULTET</v>
      </c>
    </row>
    <row r="62" spans="1:8">
      <c r="A62" s="206">
        <v>83</v>
      </c>
      <c r="B62" s="23" t="s">
        <v>4015</v>
      </c>
      <c r="C62" s="312"/>
      <c r="D62" s="312"/>
      <c r="E62" s="312">
        <f>SUMIF('Unos rashoda i izdataka'!$R$3:$R$501,'A.3 RASHODI FUNK'!$A62,'Unos rashoda i izdataka'!J$3:J$501)+SUMIF('Unos rashoda P4'!$T$3:$T$501,'A.3 RASHODI FUNK'!$A62,'Unos rashoda P4'!H$3:H$501)</f>
        <v>0</v>
      </c>
      <c r="F62" s="312">
        <f>SUMIF('Unos rashoda i izdataka'!$R$3:$R$501,'A.3 RASHODI FUNK'!$A62,'Unos rashoda i izdataka'!K$3:K$501)+SUMIF('Unos rashoda P4'!$T$3:$T$501,'A.3 RASHODI FUNK'!$A62,'Unos rashoda P4'!I$3:I$501)</f>
        <v>0</v>
      </c>
      <c r="G62" s="312">
        <f>SUMIF('Unos rashoda i izdataka'!$R$3:$R$501,'A.3 RASHODI FUNK'!$A62,'Unos rashoda i izdataka'!L$3:L$501)+SUMIF('Unos rashoda P4'!$T$3:$T$501,'A.3 RASHODI FUNK'!$A62,'Unos rashoda P4'!J$3:J$501)</f>
        <v>0</v>
      </c>
      <c r="H62" s="286" t="str">
        <f>'OPĆI DIO'!$C$1</f>
        <v>1837 SVEUČILIŠTE U ZAGREBU - GRAĐEVINSKI FAKULTET</v>
      </c>
    </row>
    <row r="63" spans="1:8">
      <c r="A63" s="206">
        <v>84</v>
      </c>
      <c r="B63" s="23" t="s">
        <v>4016</v>
      </c>
      <c r="C63" s="312"/>
      <c r="D63" s="312"/>
      <c r="E63" s="312">
        <f>SUMIF('Unos rashoda i izdataka'!$R$3:$R$501,'A.3 RASHODI FUNK'!$A63,'Unos rashoda i izdataka'!J$3:J$501)+SUMIF('Unos rashoda P4'!$T$3:$T$501,'A.3 RASHODI FUNK'!$A63,'Unos rashoda P4'!H$3:H$501)</f>
        <v>0</v>
      </c>
      <c r="F63" s="312">
        <f>SUMIF('Unos rashoda i izdataka'!$R$3:$R$501,'A.3 RASHODI FUNK'!$A63,'Unos rashoda i izdataka'!K$3:K$501)+SUMIF('Unos rashoda P4'!$T$3:$T$501,'A.3 RASHODI FUNK'!$A63,'Unos rashoda P4'!I$3:I$501)</f>
        <v>0</v>
      </c>
      <c r="G63" s="312">
        <f>SUMIF('Unos rashoda i izdataka'!$R$3:$R$501,'A.3 RASHODI FUNK'!$A63,'Unos rashoda i izdataka'!L$3:L$501)+SUMIF('Unos rashoda P4'!$T$3:$T$501,'A.3 RASHODI FUNK'!$A63,'Unos rashoda P4'!J$3:J$501)</f>
        <v>0</v>
      </c>
      <c r="H63" s="286" t="str">
        <f>'OPĆI DIO'!$C$1</f>
        <v>1837 SVEUČILIŠTE U ZAGREBU - GRAĐEVINSKI FAKULTET</v>
      </c>
    </row>
    <row r="64" spans="1:8">
      <c r="A64" s="206">
        <v>85</v>
      </c>
      <c r="B64" s="23" t="s">
        <v>4017</v>
      </c>
      <c r="C64" s="312"/>
      <c r="D64" s="312"/>
      <c r="E64" s="312">
        <f>SUMIF('Unos rashoda i izdataka'!$R$3:$R$501,'A.3 RASHODI FUNK'!$A64,'Unos rashoda i izdataka'!J$3:J$501)+SUMIF('Unos rashoda P4'!$T$3:$T$501,'A.3 RASHODI FUNK'!$A64,'Unos rashoda P4'!H$3:H$501)</f>
        <v>0</v>
      </c>
      <c r="F64" s="312">
        <f>SUMIF('Unos rashoda i izdataka'!$R$3:$R$501,'A.3 RASHODI FUNK'!$A64,'Unos rashoda i izdataka'!K$3:K$501)+SUMIF('Unos rashoda P4'!$T$3:$T$501,'A.3 RASHODI FUNK'!$A64,'Unos rashoda P4'!I$3:I$501)</f>
        <v>0</v>
      </c>
      <c r="G64" s="312">
        <f>SUMIF('Unos rashoda i izdataka'!$R$3:$R$501,'A.3 RASHODI FUNK'!$A64,'Unos rashoda i izdataka'!L$3:L$501)+SUMIF('Unos rashoda P4'!$T$3:$T$501,'A.3 RASHODI FUNK'!$A64,'Unos rashoda P4'!J$3:J$501)</f>
        <v>0</v>
      </c>
      <c r="H64" s="286" t="str">
        <f>'OPĆI DIO'!$C$1</f>
        <v>1837 SVEUČILIŠTE U ZAGREBU - GRAĐEVINSKI FAKULTET</v>
      </c>
    </row>
    <row r="65" spans="1:8" ht="30">
      <c r="A65" s="206">
        <v>86</v>
      </c>
      <c r="B65" s="23" t="s">
        <v>4018</v>
      </c>
      <c r="C65" s="312"/>
      <c r="D65" s="312"/>
      <c r="E65" s="312">
        <f>SUMIF('Unos rashoda i izdataka'!$R$3:$R$501,'A.3 RASHODI FUNK'!$A65,'Unos rashoda i izdataka'!J$3:J$501)+SUMIF('Unos rashoda P4'!$T$3:$T$501,'A.3 RASHODI FUNK'!$A65,'Unos rashoda P4'!H$3:H$501)</f>
        <v>0</v>
      </c>
      <c r="F65" s="312">
        <f>SUMIF('Unos rashoda i izdataka'!$R$3:$R$501,'A.3 RASHODI FUNK'!$A65,'Unos rashoda i izdataka'!K$3:K$501)+SUMIF('Unos rashoda P4'!$T$3:$T$501,'A.3 RASHODI FUNK'!$A65,'Unos rashoda P4'!I$3:I$501)</f>
        <v>0</v>
      </c>
      <c r="G65" s="312">
        <f>SUMIF('Unos rashoda i izdataka'!$R$3:$R$501,'A.3 RASHODI FUNK'!$A65,'Unos rashoda i izdataka'!L$3:L$501)+SUMIF('Unos rashoda P4'!$T$3:$T$501,'A.3 RASHODI FUNK'!$A65,'Unos rashoda P4'!J$3:J$501)</f>
        <v>0</v>
      </c>
      <c r="H65" s="286" t="str">
        <f>'OPĆI DIO'!$C$1</f>
        <v>1837 SVEUČILIŠTE U ZAGREBU - GRAĐEVINSKI FAKULTET</v>
      </c>
    </row>
    <row r="66" spans="1:8">
      <c r="A66" s="194">
        <v>9</v>
      </c>
      <c r="B66" s="34" t="s">
        <v>4019</v>
      </c>
      <c r="C66" s="212">
        <f t="shared" ref="C66:D66" si="10">SUM(C67:C74)</f>
        <v>12151487</v>
      </c>
      <c r="D66" s="212">
        <f t="shared" si="10"/>
        <v>21347831</v>
      </c>
      <c r="E66" s="212">
        <f>SUM(E67:E74)</f>
        <v>47609167</v>
      </c>
      <c r="F66" s="212">
        <f>SUM(F67:F74)</f>
        <v>10336047</v>
      </c>
      <c r="G66" s="212">
        <f>SUM(G67:G74)</f>
        <v>9767945</v>
      </c>
      <c r="H66" s="286" t="str">
        <f>'OPĆI DIO'!$C$1</f>
        <v>1837 SVEUČILIŠTE U ZAGREBU - GRAĐEVINSKI FAKULTET</v>
      </c>
    </row>
    <row r="67" spans="1:8">
      <c r="A67" s="206">
        <v>91</v>
      </c>
      <c r="B67" s="23" t="s">
        <v>4020</v>
      </c>
      <c r="C67" s="312"/>
      <c r="D67" s="312"/>
      <c r="E67" s="312">
        <f>SUMIF('Unos rashoda i izdataka'!$R$3:$R$501,'A.3 RASHODI FUNK'!$A67,'Unos rashoda i izdataka'!J$3:J$501)+SUMIF('Unos rashoda P4'!$T$3:$T$501,'A.3 RASHODI FUNK'!$A67,'Unos rashoda P4'!H$3:H$501)</f>
        <v>0</v>
      </c>
      <c r="F67" s="312">
        <f>SUMIF('Unos rashoda i izdataka'!$R$3:$R$501,'A.3 RASHODI FUNK'!$A67,'Unos rashoda i izdataka'!K$3:K$501)+SUMIF('Unos rashoda P4'!$T$3:$T$501,'A.3 RASHODI FUNK'!$A67,'Unos rashoda P4'!I$3:I$501)</f>
        <v>0</v>
      </c>
      <c r="G67" s="312">
        <f>SUMIF('Unos rashoda i izdataka'!$R$3:$R$501,'A.3 RASHODI FUNK'!$A67,'Unos rashoda i izdataka'!L$3:L$501)+SUMIF('Unos rashoda P4'!$T$3:$T$501,'A.3 RASHODI FUNK'!$A67,'Unos rashoda P4'!J$3:J$501)</f>
        <v>0</v>
      </c>
      <c r="H67" s="286" t="str">
        <f>'OPĆI DIO'!$C$1</f>
        <v>1837 SVEUČILIŠTE U ZAGREBU - GRAĐEVINSKI FAKULTET</v>
      </c>
    </row>
    <row r="68" spans="1:8">
      <c r="A68" s="206">
        <v>92</v>
      </c>
      <c r="B68" s="23" t="s">
        <v>4021</v>
      </c>
      <c r="C68" s="312"/>
      <c r="D68" s="312"/>
      <c r="E68" s="312">
        <f>SUMIF('Unos rashoda i izdataka'!$R$3:$R$501,'A.3 RASHODI FUNK'!$A68,'Unos rashoda i izdataka'!J$3:J$501)+SUMIF('Unos rashoda P4'!$T$3:$T$501,'A.3 RASHODI FUNK'!$A68,'Unos rashoda P4'!H$3:H$501)</f>
        <v>0</v>
      </c>
      <c r="F68" s="312">
        <f>SUMIF('Unos rashoda i izdataka'!$R$3:$R$501,'A.3 RASHODI FUNK'!$A68,'Unos rashoda i izdataka'!K$3:K$501)+SUMIF('Unos rashoda P4'!$T$3:$T$501,'A.3 RASHODI FUNK'!$A68,'Unos rashoda P4'!I$3:I$501)</f>
        <v>0</v>
      </c>
      <c r="G68" s="312">
        <f>SUMIF('Unos rashoda i izdataka'!$R$3:$R$501,'A.3 RASHODI FUNK'!$A68,'Unos rashoda i izdataka'!L$3:L$501)+SUMIF('Unos rashoda P4'!$T$3:$T$501,'A.3 RASHODI FUNK'!$A68,'Unos rashoda P4'!J$3:J$501)</f>
        <v>0</v>
      </c>
      <c r="H68" s="286" t="str">
        <f>'OPĆI DIO'!$C$1</f>
        <v>1837 SVEUČILIŠTE U ZAGREBU - GRAĐEVINSKI FAKULTET</v>
      </c>
    </row>
    <row r="69" spans="1:8" ht="26.25" customHeight="1">
      <c r="A69" s="206">
        <v>93</v>
      </c>
      <c r="B69" s="23" t="s">
        <v>4022</v>
      </c>
      <c r="C69" s="312"/>
      <c r="D69" s="312"/>
      <c r="E69" s="312">
        <f>SUMIF('Unos rashoda i izdataka'!$R$3:$R$501,'A.3 RASHODI FUNK'!$A69,'Unos rashoda i izdataka'!J$3:J$501)+SUMIF('Unos rashoda P4'!$T$3:$T$501,'A.3 RASHODI FUNK'!$A69,'Unos rashoda P4'!H$3:H$501)</f>
        <v>0</v>
      </c>
      <c r="F69" s="312">
        <f>SUMIF('Unos rashoda i izdataka'!$R$3:$R$501,'A.3 RASHODI FUNK'!$A69,'Unos rashoda i izdataka'!K$3:K$501)+SUMIF('Unos rashoda P4'!$T$3:$T$501,'A.3 RASHODI FUNK'!$A69,'Unos rashoda P4'!I$3:I$501)</f>
        <v>0</v>
      </c>
      <c r="G69" s="312">
        <f>SUMIF('Unos rashoda i izdataka'!$R$3:$R$501,'A.3 RASHODI FUNK'!$A69,'Unos rashoda i izdataka'!L$3:L$501)+SUMIF('Unos rashoda P4'!$T$3:$T$501,'A.3 RASHODI FUNK'!$A69,'Unos rashoda P4'!J$3:J$501)</f>
        <v>0</v>
      </c>
      <c r="H69" s="286" t="str">
        <f>'OPĆI DIO'!$C$1</f>
        <v>1837 SVEUČILIŠTE U ZAGREBU - GRAĐEVINSKI FAKULTET</v>
      </c>
    </row>
    <row r="70" spans="1:8">
      <c r="A70" s="206">
        <v>94</v>
      </c>
      <c r="B70" s="23" t="s">
        <v>4023</v>
      </c>
      <c r="C70" s="312">
        <v>12151487</v>
      </c>
      <c r="D70" s="312">
        <v>21347831</v>
      </c>
      <c r="E70" s="312">
        <v>47609167</v>
      </c>
      <c r="F70" s="312">
        <v>10336047</v>
      </c>
      <c r="G70" s="312">
        <v>9767945</v>
      </c>
      <c r="H70" s="286" t="str">
        <f>'OPĆI DIO'!$C$1</f>
        <v>1837 SVEUČILIŠTE U ZAGREBU - GRAĐEVINSKI FAKULTET</v>
      </c>
    </row>
    <row r="71" spans="1:8">
      <c r="A71" s="206">
        <v>95</v>
      </c>
      <c r="B71" s="23" t="s">
        <v>3942</v>
      </c>
      <c r="C71" s="312"/>
      <c r="D71" s="312"/>
      <c r="E71" s="312">
        <f>SUMIF('Unos rashoda i izdataka'!$R$3:$R$501,'A.3 RASHODI FUNK'!$A71,'Unos rashoda i izdataka'!J$3:J$501)+SUMIF('Unos rashoda P4'!$T$3:$T$501,'A.3 RASHODI FUNK'!$A71,'Unos rashoda P4'!H$3:H$501)</f>
        <v>0</v>
      </c>
      <c r="F71" s="312">
        <f>SUMIF('Unos rashoda i izdataka'!$R$3:$R$501,'A.3 RASHODI FUNK'!$A71,'Unos rashoda i izdataka'!K$3:K$501)+SUMIF('Unos rashoda P4'!$T$3:$T$501,'A.3 RASHODI FUNK'!$A71,'Unos rashoda P4'!I$3:I$501)</f>
        <v>0</v>
      </c>
      <c r="G71" s="312">
        <f>SUMIF('Unos rashoda i izdataka'!$R$3:$R$501,'A.3 RASHODI FUNK'!$A71,'Unos rashoda i izdataka'!L$3:L$501)+SUMIF('Unos rashoda P4'!$T$3:$T$501,'A.3 RASHODI FUNK'!$A71,'Unos rashoda P4'!J$3:J$501)</f>
        <v>0</v>
      </c>
      <c r="H71" s="286" t="str">
        <f>'OPĆI DIO'!$C$1</f>
        <v>1837 SVEUČILIŠTE U ZAGREBU - GRAĐEVINSKI FAKULTET</v>
      </c>
    </row>
    <row r="72" spans="1:8">
      <c r="A72" s="206">
        <v>96</v>
      </c>
      <c r="B72" s="23" t="s">
        <v>3940</v>
      </c>
      <c r="C72" s="312"/>
      <c r="D72" s="312"/>
      <c r="E72" s="312">
        <f>SUMIF('Unos rashoda i izdataka'!$R$3:$R$501,'A.3 RASHODI FUNK'!$A72,'Unos rashoda i izdataka'!J$3:J$501)+SUMIF('Unos rashoda P4'!$T$3:$T$501,'A.3 RASHODI FUNK'!$A72,'Unos rashoda P4'!H$3:H$501)</f>
        <v>0</v>
      </c>
      <c r="F72" s="312">
        <f>SUMIF('Unos rashoda i izdataka'!$R$3:$R$501,'A.3 RASHODI FUNK'!$A72,'Unos rashoda i izdataka'!K$3:K$501)+SUMIF('Unos rashoda P4'!$T$3:$T$501,'A.3 RASHODI FUNK'!$A72,'Unos rashoda P4'!I$3:I$501)</f>
        <v>0</v>
      </c>
      <c r="G72" s="312">
        <f>SUMIF('Unos rashoda i izdataka'!$R$3:$R$501,'A.3 RASHODI FUNK'!$A72,'Unos rashoda i izdataka'!L$3:L$501)+SUMIF('Unos rashoda P4'!$T$3:$T$501,'A.3 RASHODI FUNK'!$A72,'Unos rashoda P4'!J$3:J$501)</f>
        <v>0</v>
      </c>
      <c r="H72" s="286" t="str">
        <f>'OPĆI DIO'!$C$1</f>
        <v>1837 SVEUČILIŠTE U ZAGREBU - GRAĐEVINSKI FAKULTET</v>
      </c>
    </row>
    <row r="73" spans="1:8">
      <c r="A73" s="206">
        <v>97</v>
      </c>
      <c r="B73" s="23" t="s">
        <v>3926</v>
      </c>
      <c r="C73" s="312"/>
      <c r="D73" s="312"/>
      <c r="E73" s="312">
        <f>SUMIF('Unos rashoda i izdataka'!$R$3:$R$501,'A.3 RASHODI FUNK'!$A73,'Unos rashoda i izdataka'!J$3:J$501)+SUMIF('Unos rashoda P4'!$T$3:$T$501,'A.3 RASHODI FUNK'!$A73,'Unos rashoda P4'!H$3:H$501)</f>
        <v>0</v>
      </c>
      <c r="F73" s="312">
        <f>SUMIF('Unos rashoda i izdataka'!$R$3:$R$501,'A.3 RASHODI FUNK'!$A73,'Unos rashoda i izdataka'!K$3:K$501)+SUMIF('Unos rashoda P4'!$T$3:$T$501,'A.3 RASHODI FUNK'!$A73,'Unos rashoda P4'!I$3:I$501)</f>
        <v>0</v>
      </c>
      <c r="G73" s="312">
        <f>SUMIF('Unos rashoda i izdataka'!$R$3:$R$501,'A.3 RASHODI FUNK'!$A73,'Unos rashoda i izdataka'!L$3:L$501)+SUMIF('Unos rashoda P4'!$T$3:$T$501,'A.3 RASHODI FUNK'!$A73,'Unos rashoda P4'!J$3:J$501)</f>
        <v>0</v>
      </c>
      <c r="H73" s="286" t="str">
        <f>'OPĆI DIO'!$C$1</f>
        <v>1837 SVEUČILIŠTE U ZAGREBU - GRAĐEVINSKI FAKULTET</v>
      </c>
    </row>
    <row r="74" spans="1:8">
      <c r="A74" s="206">
        <v>98</v>
      </c>
      <c r="B74" s="23" t="s">
        <v>3928</v>
      </c>
      <c r="C74" s="312"/>
      <c r="D74" s="312"/>
      <c r="E74" s="312">
        <f>SUMIF('Unos rashoda i izdataka'!$R$3:$R$501,'A.3 RASHODI FUNK'!$A74,'Unos rashoda i izdataka'!J$3:J$501)+SUMIF('Unos rashoda P4'!$T$3:$T$501,'A.3 RASHODI FUNK'!$A74,'Unos rashoda P4'!H$3:H$501)</f>
        <v>0</v>
      </c>
      <c r="F74" s="312">
        <f>SUMIF('Unos rashoda i izdataka'!$R$3:$R$501,'A.3 RASHODI FUNK'!$A74,'Unos rashoda i izdataka'!K$3:K$501)+SUMIF('Unos rashoda P4'!$T$3:$T$501,'A.3 RASHODI FUNK'!$A74,'Unos rashoda P4'!I$3:I$501)</f>
        <v>0</v>
      </c>
      <c r="G74" s="312">
        <f>SUMIF('Unos rashoda i izdataka'!$R$3:$R$501,'A.3 RASHODI FUNK'!$A74,'Unos rashoda i izdataka'!L$3:L$501)+SUMIF('Unos rashoda P4'!$T$3:$T$501,'A.3 RASHODI FUNK'!$A74,'Unos rashoda P4'!J$3:J$501)</f>
        <v>0</v>
      </c>
      <c r="H74" s="286" t="str">
        <f>'OPĆI DIO'!$C$1</f>
        <v>1837 SVEUČILIŠTE U ZAGREBU - GRAĐEVINSKI FAKULTET</v>
      </c>
    </row>
    <row r="75" spans="1:8">
      <c r="A75" s="194">
        <v>10</v>
      </c>
      <c r="B75" s="34" t="s">
        <v>4024</v>
      </c>
      <c r="C75" s="212">
        <f t="shared" ref="C75:D75" si="11">SUM(C76:C84)</f>
        <v>0</v>
      </c>
      <c r="D75" s="212">
        <f t="shared" si="11"/>
        <v>0</v>
      </c>
      <c r="E75" s="212">
        <f>SUM(E76:E84)</f>
        <v>0</v>
      </c>
      <c r="F75" s="212">
        <f>SUM(F76:F84)</f>
        <v>0</v>
      </c>
      <c r="G75" s="212">
        <f>SUM(G76:G84)</f>
        <v>0</v>
      </c>
      <c r="H75" s="286" t="str">
        <f>'OPĆI DIO'!$C$1</f>
        <v>1837 SVEUČILIŠTE U ZAGREBU - GRAĐEVINSKI FAKULTET</v>
      </c>
    </row>
    <row r="76" spans="1:8">
      <c r="A76" s="206">
        <v>101</v>
      </c>
      <c r="B76" s="23" t="s">
        <v>4025</v>
      </c>
      <c r="C76" s="312"/>
      <c r="D76" s="312"/>
      <c r="E76" s="312">
        <f>SUMIF('Unos rashoda i izdataka'!$R$3:$R$501,'A.3 RASHODI FUNK'!$A76,'Unos rashoda i izdataka'!J$3:J$501)+SUMIF('Unos rashoda P4'!$T$3:$T$501,'A.3 RASHODI FUNK'!$A76,'Unos rashoda P4'!H$3:H$501)</f>
        <v>0</v>
      </c>
      <c r="F76" s="312">
        <f>SUMIF('Unos rashoda i izdataka'!$R$3:$R$501,'A.3 RASHODI FUNK'!$A76,'Unos rashoda i izdataka'!K$3:K$501)+SUMIF('Unos rashoda P4'!$T$3:$T$501,'A.3 RASHODI FUNK'!$A76,'Unos rashoda P4'!I$3:I$501)</f>
        <v>0</v>
      </c>
      <c r="G76" s="312">
        <f>SUMIF('Unos rashoda i izdataka'!$R$3:$R$501,'A.3 RASHODI FUNK'!$A76,'Unos rashoda i izdataka'!L$3:L$501)+SUMIF('Unos rashoda P4'!$T$3:$T$501,'A.3 RASHODI FUNK'!$A76,'Unos rashoda P4'!J$3:J$501)</f>
        <v>0</v>
      </c>
      <c r="H76" s="286" t="str">
        <f>'OPĆI DIO'!$C$1</f>
        <v>1837 SVEUČILIŠTE U ZAGREBU - GRAĐEVINSKI FAKULTET</v>
      </c>
    </row>
    <row r="77" spans="1:8">
      <c r="A77" s="206">
        <v>102</v>
      </c>
      <c r="B77" s="23" t="s">
        <v>4026</v>
      </c>
      <c r="C77" s="312"/>
      <c r="D77" s="312"/>
      <c r="E77" s="312">
        <f>SUMIF('Unos rashoda i izdataka'!$R$3:$R$501,'A.3 RASHODI FUNK'!$A77,'Unos rashoda i izdataka'!J$3:J$501)+SUMIF('Unos rashoda P4'!$T$3:$T$501,'A.3 RASHODI FUNK'!$A77,'Unos rashoda P4'!H$3:H$501)</f>
        <v>0</v>
      </c>
      <c r="F77" s="312">
        <f>SUMIF('Unos rashoda i izdataka'!$R$3:$R$501,'A.3 RASHODI FUNK'!$A77,'Unos rashoda i izdataka'!K$3:K$501)+SUMIF('Unos rashoda P4'!$T$3:$T$501,'A.3 RASHODI FUNK'!$A77,'Unos rashoda P4'!I$3:I$501)</f>
        <v>0</v>
      </c>
      <c r="G77" s="312">
        <f>SUMIF('Unos rashoda i izdataka'!$R$3:$R$501,'A.3 RASHODI FUNK'!$A77,'Unos rashoda i izdataka'!L$3:L$501)+SUMIF('Unos rashoda P4'!$T$3:$T$501,'A.3 RASHODI FUNK'!$A77,'Unos rashoda P4'!J$3:J$501)</f>
        <v>0</v>
      </c>
      <c r="H77" s="286" t="str">
        <f>'OPĆI DIO'!$C$1</f>
        <v>1837 SVEUČILIŠTE U ZAGREBU - GRAĐEVINSKI FAKULTET</v>
      </c>
    </row>
    <row r="78" spans="1:8">
      <c r="A78" s="206">
        <v>103</v>
      </c>
      <c r="B78" s="23" t="s">
        <v>4027</v>
      </c>
      <c r="C78" s="312"/>
      <c r="D78" s="312"/>
      <c r="E78" s="312">
        <f>SUMIF('Unos rashoda i izdataka'!$R$3:$R$501,'A.3 RASHODI FUNK'!$A78,'Unos rashoda i izdataka'!J$3:J$501)+SUMIF('Unos rashoda P4'!$T$3:$T$501,'A.3 RASHODI FUNK'!$A78,'Unos rashoda P4'!H$3:H$501)</f>
        <v>0</v>
      </c>
      <c r="F78" s="312">
        <f>SUMIF('Unos rashoda i izdataka'!$R$3:$R$501,'A.3 RASHODI FUNK'!$A78,'Unos rashoda i izdataka'!K$3:K$501)+SUMIF('Unos rashoda P4'!$T$3:$T$501,'A.3 RASHODI FUNK'!$A78,'Unos rashoda P4'!I$3:I$501)</f>
        <v>0</v>
      </c>
      <c r="G78" s="312">
        <f>SUMIF('Unos rashoda i izdataka'!$R$3:$R$501,'A.3 RASHODI FUNK'!$A78,'Unos rashoda i izdataka'!L$3:L$501)+SUMIF('Unos rashoda P4'!$T$3:$T$501,'A.3 RASHODI FUNK'!$A78,'Unos rashoda P4'!J$3:J$501)</f>
        <v>0</v>
      </c>
      <c r="H78" s="286" t="str">
        <f>'OPĆI DIO'!$C$1</f>
        <v>1837 SVEUČILIŠTE U ZAGREBU - GRAĐEVINSKI FAKULTET</v>
      </c>
    </row>
    <row r="79" spans="1:8">
      <c r="A79" s="206">
        <v>104</v>
      </c>
      <c r="B79" s="23" t="s">
        <v>4028</v>
      </c>
      <c r="C79" s="312"/>
      <c r="D79" s="312"/>
      <c r="E79" s="312">
        <f>SUMIF('Unos rashoda i izdataka'!$R$3:$R$501,'A.3 RASHODI FUNK'!$A79,'Unos rashoda i izdataka'!J$3:J$501)+SUMIF('Unos rashoda P4'!$T$3:$T$501,'A.3 RASHODI FUNK'!$A79,'Unos rashoda P4'!H$3:H$501)</f>
        <v>0</v>
      </c>
      <c r="F79" s="312">
        <f>SUMIF('Unos rashoda i izdataka'!$R$3:$R$501,'A.3 RASHODI FUNK'!$A79,'Unos rashoda i izdataka'!K$3:K$501)+SUMIF('Unos rashoda P4'!$T$3:$T$501,'A.3 RASHODI FUNK'!$A79,'Unos rashoda P4'!I$3:I$501)</f>
        <v>0</v>
      </c>
      <c r="G79" s="312">
        <f>SUMIF('Unos rashoda i izdataka'!$R$3:$R$501,'A.3 RASHODI FUNK'!$A79,'Unos rashoda i izdataka'!L$3:L$501)+SUMIF('Unos rashoda P4'!$T$3:$T$501,'A.3 RASHODI FUNK'!$A79,'Unos rashoda P4'!J$3:J$501)</f>
        <v>0</v>
      </c>
      <c r="H79" s="286" t="str">
        <f>'OPĆI DIO'!$C$1</f>
        <v>1837 SVEUČILIŠTE U ZAGREBU - GRAĐEVINSKI FAKULTET</v>
      </c>
    </row>
    <row r="80" spans="1:8">
      <c r="A80" s="206">
        <v>105</v>
      </c>
      <c r="B80" s="23" t="s">
        <v>4029</v>
      </c>
      <c r="C80" s="312"/>
      <c r="D80" s="312"/>
      <c r="E80" s="312">
        <f>SUMIF('Unos rashoda i izdataka'!$R$3:$R$501,'A.3 RASHODI FUNK'!$A80,'Unos rashoda i izdataka'!J$3:J$501)+SUMIF('Unos rashoda P4'!$T$3:$T$501,'A.3 RASHODI FUNK'!$A80,'Unos rashoda P4'!H$3:H$501)</f>
        <v>0</v>
      </c>
      <c r="F80" s="312">
        <f>SUMIF('Unos rashoda i izdataka'!$R$3:$R$501,'A.3 RASHODI FUNK'!$A80,'Unos rashoda i izdataka'!K$3:K$501)+SUMIF('Unos rashoda P4'!$T$3:$T$501,'A.3 RASHODI FUNK'!$A80,'Unos rashoda P4'!I$3:I$501)</f>
        <v>0</v>
      </c>
      <c r="G80" s="312">
        <f>SUMIF('Unos rashoda i izdataka'!$R$3:$R$501,'A.3 RASHODI FUNK'!$A80,'Unos rashoda i izdataka'!L$3:L$501)+SUMIF('Unos rashoda P4'!$T$3:$T$501,'A.3 RASHODI FUNK'!$A80,'Unos rashoda P4'!J$3:J$501)</f>
        <v>0</v>
      </c>
      <c r="H80" s="286" t="str">
        <f>'OPĆI DIO'!$C$1</f>
        <v>1837 SVEUČILIŠTE U ZAGREBU - GRAĐEVINSKI FAKULTET</v>
      </c>
    </row>
    <row r="81" spans="1:8">
      <c r="A81" s="206">
        <v>106</v>
      </c>
      <c r="B81" s="23" t="s">
        <v>4030</v>
      </c>
      <c r="C81" s="312"/>
      <c r="D81" s="312"/>
      <c r="E81" s="312">
        <f>SUMIF('Unos rashoda i izdataka'!$R$3:$R$501,'A.3 RASHODI FUNK'!$A81,'Unos rashoda i izdataka'!J$3:J$501)+SUMIF('Unos rashoda P4'!$T$3:$T$501,'A.3 RASHODI FUNK'!$A81,'Unos rashoda P4'!H$3:H$501)</f>
        <v>0</v>
      </c>
      <c r="F81" s="312">
        <f>SUMIF('Unos rashoda i izdataka'!$R$3:$R$501,'A.3 RASHODI FUNK'!$A81,'Unos rashoda i izdataka'!K$3:K$501)+SUMIF('Unos rashoda P4'!$T$3:$T$501,'A.3 RASHODI FUNK'!$A81,'Unos rashoda P4'!I$3:I$501)</f>
        <v>0</v>
      </c>
      <c r="G81" s="312">
        <f>SUMIF('Unos rashoda i izdataka'!$R$3:$R$501,'A.3 RASHODI FUNK'!$A81,'Unos rashoda i izdataka'!L$3:L$501)+SUMIF('Unos rashoda P4'!$T$3:$T$501,'A.3 RASHODI FUNK'!$A81,'Unos rashoda P4'!J$3:J$501)</f>
        <v>0</v>
      </c>
      <c r="H81" s="286" t="str">
        <f>'OPĆI DIO'!$C$1</f>
        <v>1837 SVEUČILIŠTE U ZAGREBU - GRAĐEVINSKI FAKULTET</v>
      </c>
    </row>
    <row r="82" spans="1:8" ht="30">
      <c r="A82" s="206">
        <v>107</v>
      </c>
      <c r="B82" s="23" t="s">
        <v>4031</v>
      </c>
      <c r="C82" s="312"/>
      <c r="D82" s="312"/>
      <c r="E82" s="312">
        <f>SUMIF('Unos rashoda i izdataka'!$R$3:$R$501,'A.3 RASHODI FUNK'!$A82,'Unos rashoda i izdataka'!J$3:J$501)+SUMIF('Unos rashoda P4'!$T$3:$T$501,'A.3 RASHODI FUNK'!$A82,'Unos rashoda P4'!H$3:H$501)</f>
        <v>0</v>
      </c>
      <c r="F82" s="312">
        <f>SUMIF('Unos rashoda i izdataka'!$R$3:$R$501,'A.3 RASHODI FUNK'!$A82,'Unos rashoda i izdataka'!K$3:K$501)+SUMIF('Unos rashoda P4'!$T$3:$T$501,'A.3 RASHODI FUNK'!$A82,'Unos rashoda P4'!I$3:I$501)</f>
        <v>0</v>
      </c>
      <c r="G82" s="312">
        <f>SUMIF('Unos rashoda i izdataka'!$R$3:$R$501,'A.3 RASHODI FUNK'!$A82,'Unos rashoda i izdataka'!L$3:L$501)+SUMIF('Unos rashoda P4'!$T$3:$T$501,'A.3 RASHODI FUNK'!$A82,'Unos rashoda P4'!J$3:J$501)</f>
        <v>0</v>
      </c>
      <c r="H82" s="286" t="str">
        <f>'OPĆI DIO'!$C$1</f>
        <v>1837 SVEUČILIŠTE U ZAGREBU - GRAĐEVINSKI FAKULTET</v>
      </c>
    </row>
    <row r="83" spans="1:8">
      <c r="A83" s="206">
        <v>108</v>
      </c>
      <c r="B83" s="23" t="s">
        <v>4032</v>
      </c>
      <c r="C83" s="312"/>
      <c r="D83" s="312"/>
      <c r="E83" s="312">
        <f>SUMIF('Unos rashoda i izdataka'!$R$3:$R$501,'A.3 RASHODI FUNK'!$A83,'Unos rashoda i izdataka'!J$3:J$501)+SUMIF('Unos rashoda P4'!$T$3:$T$501,'A.3 RASHODI FUNK'!$A83,'Unos rashoda P4'!H$3:H$501)</f>
        <v>0</v>
      </c>
      <c r="F83" s="312">
        <f>SUMIF('Unos rashoda i izdataka'!$R$3:$R$501,'A.3 RASHODI FUNK'!$A83,'Unos rashoda i izdataka'!K$3:K$501)+SUMIF('Unos rashoda P4'!$T$3:$T$501,'A.3 RASHODI FUNK'!$A83,'Unos rashoda P4'!I$3:I$501)</f>
        <v>0</v>
      </c>
      <c r="G83" s="312">
        <f>SUMIF('Unos rashoda i izdataka'!$R$3:$R$501,'A.3 RASHODI FUNK'!$A83,'Unos rashoda i izdataka'!L$3:L$501)+SUMIF('Unos rashoda P4'!$T$3:$T$501,'A.3 RASHODI FUNK'!$A83,'Unos rashoda P4'!J$3:J$501)</f>
        <v>0</v>
      </c>
      <c r="H83" s="286" t="str">
        <f>'OPĆI DIO'!$C$1</f>
        <v>1837 SVEUČILIŠTE U ZAGREBU - GRAĐEVINSKI FAKULTET</v>
      </c>
    </row>
    <row r="84" spans="1:8">
      <c r="A84" s="206">
        <v>109</v>
      </c>
      <c r="B84" s="23" t="s">
        <v>4033</v>
      </c>
      <c r="C84" s="312"/>
      <c r="D84" s="312"/>
      <c r="E84" s="312">
        <f>SUMIF('Unos rashoda i izdataka'!$R$3:$R$501,'A.3 RASHODI FUNK'!$A84,'Unos rashoda i izdataka'!J$3:J$501)+SUMIF('Unos rashoda P4'!$T$3:$T$501,'A.3 RASHODI FUNK'!$A84,'Unos rashoda P4'!H$3:H$501)</f>
        <v>0</v>
      </c>
      <c r="F84" s="312">
        <f>SUMIF('Unos rashoda i izdataka'!$R$3:$R$501,'A.3 RASHODI FUNK'!$A84,'Unos rashoda i izdataka'!K$3:K$501)+SUMIF('Unos rashoda P4'!$T$3:$T$501,'A.3 RASHODI FUNK'!$A84,'Unos rashoda P4'!I$3:I$501)</f>
        <v>0</v>
      </c>
      <c r="G84" s="312">
        <f>SUMIF('Unos rashoda i izdataka'!$R$3:$R$501,'A.3 RASHODI FUNK'!$A84,'Unos rashoda i izdataka'!L$3:L$501)+SUMIF('Unos rashoda P4'!$T$3:$T$501,'A.3 RASHODI FUNK'!$A84,'Unos rashoda P4'!J$3:J$501)</f>
        <v>0</v>
      </c>
      <c r="H84" s="286" t="str">
        <f>'OPĆI DIO'!$C$1</f>
        <v>1837 SVEUČILIŠTE U ZAGREBU - GRAĐEVINSKI FAKULTET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baseColWidth="10" defaultColWidth="0" defaultRowHeight="15"/>
  <cols>
    <col min="1" max="1" width="4.5" customWidth="1"/>
    <col min="2" max="2" width="5.6640625" customWidth="1"/>
    <col min="3" max="3" width="44.6640625" customWidth="1"/>
    <col min="4" max="8" width="15.33203125" customWidth="1"/>
    <col min="9" max="10" width="25.33203125" hidden="1" customWidth="1"/>
    <col min="11" max="16384" width="9.1640625" hidden="1"/>
  </cols>
  <sheetData>
    <row r="1" spans="1:10" ht="18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6">
      <c r="A2" s="360" t="s">
        <v>3883</v>
      </c>
      <c r="B2" s="360"/>
      <c r="C2" s="360"/>
      <c r="D2" s="360"/>
      <c r="E2" s="360"/>
      <c r="F2" s="360"/>
      <c r="G2" s="360"/>
      <c r="H2" s="360"/>
      <c r="I2" s="226"/>
      <c r="J2" s="226"/>
    </row>
    <row r="3" spans="1:10" ht="18">
      <c r="A3" s="225"/>
      <c r="B3" s="225"/>
      <c r="C3" s="225"/>
      <c r="D3" s="225"/>
      <c r="E3" s="225"/>
      <c r="F3" s="225"/>
      <c r="G3" s="225"/>
      <c r="H3" s="225"/>
      <c r="I3" s="227"/>
      <c r="J3" s="227"/>
    </row>
    <row r="4" spans="1:10" ht="16">
      <c r="A4" s="360" t="s">
        <v>3909</v>
      </c>
      <c r="B4" s="360"/>
      <c r="C4" s="360"/>
      <c r="D4" s="360"/>
      <c r="E4" s="360"/>
      <c r="F4" s="360"/>
      <c r="G4" s="360"/>
      <c r="H4" s="360"/>
      <c r="I4" s="228"/>
      <c r="J4" s="228"/>
    </row>
    <row r="5" spans="1:10" ht="18">
      <c r="A5" s="225"/>
      <c r="B5" s="225"/>
      <c r="C5" s="225"/>
      <c r="D5" s="225"/>
      <c r="E5" s="225"/>
      <c r="F5" s="225"/>
      <c r="G5" s="225"/>
      <c r="H5" s="225"/>
      <c r="I5" s="227"/>
      <c r="J5" s="227"/>
    </row>
    <row r="6" spans="1:10" ht="16">
      <c r="A6" s="360" t="s">
        <v>4809</v>
      </c>
      <c r="B6" s="360"/>
      <c r="C6" s="360"/>
      <c r="D6" s="360"/>
      <c r="E6" s="360"/>
      <c r="F6" s="360"/>
      <c r="G6" s="360"/>
      <c r="H6" s="360"/>
      <c r="I6" s="229"/>
      <c r="J6" s="229"/>
    </row>
    <row r="7" spans="1:10" ht="18">
      <c r="A7" s="225"/>
      <c r="B7" s="225"/>
      <c r="C7" s="225"/>
      <c r="D7" s="225"/>
      <c r="E7" s="225"/>
      <c r="F7" s="225"/>
      <c r="G7" s="225"/>
      <c r="H7" s="225"/>
      <c r="I7" s="227"/>
      <c r="J7" s="227"/>
    </row>
    <row r="8" spans="1:10" ht="28">
      <c r="A8" s="361" t="s">
        <v>4778</v>
      </c>
      <c r="B8" s="362"/>
      <c r="C8" s="363"/>
      <c r="D8" s="230" t="s">
        <v>4775</v>
      </c>
      <c r="E8" s="230" t="s">
        <v>4776</v>
      </c>
      <c r="F8" s="231" t="s">
        <v>4779</v>
      </c>
      <c r="G8" s="231" t="s">
        <v>4780</v>
      </c>
      <c r="H8" s="231" t="s">
        <v>4781</v>
      </c>
    </row>
    <row r="9" spans="1:10" s="234" customFormat="1" ht="11">
      <c r="A9" s="364">
        <v>1</v>
      </c>
      <c r="B9" s="365"/>
      <c r="C9" s="366"/>
      <c r="D9" s="232">
        <v>2</v>
      </c>
      <c r="E9" s="232">
        <v>3</v>
      </c>
      <c r="F9" s="233">
        <v>4</v>
      </c>
      <c r="G9" s="233">
        <v>5</v>
      </c>
      <c r="H9" s="233">
        <v>6</v>
      </c>
    </row>
    <row r="10" spans="1:10" s="286" customFormat="1">
      <c r="A10" s="235">
        <v>8</v>
      </c>
      <c r="B10" s="235"/>
      <c r="C10" s="235" t="s">
        <v>4810</v>
      </c>
      <c r="D10" s="307">
        <f t="shared" ref="D10:E10" si="0">SUM(D11:D14)</f>
        <v>18990</v>
      </c>
      <c r="E10" s="307">
        <f t="shared" si="0"/>
        <v>0</v>
      </c>
      <c r="F10" s="307">
        <f>SUM(F11:F14)</f>
        <v>0</v>
      </c>
      <c r="G10" s="307">
        <f t="shared" ref="G10:H10" si="1">SUM(G11:G14)</f>
        <v>0</v>
      </c>
      <c r="H10" s="307">
        <f t="shared" si="1"/>
        <v>0</v>
      </c>
      <c r="I10" s="286" t="str">
        <f>'OPĆI DIO'!$C$1</f>
        <v>1837 SVEUČILIŠTE U ZAGREBU - GRAĐEVINSKI FAKULTET</v>
      </c>
    </row>
    <row r="11" spans="1:10">
      <c r="A11" s="235"/>
      <c r="B11" s="236">
        <v>81</v>
      </c>
      <c r="C11" s="236" t="s">
        <v>3903</v>
      </c>
      <c r="D11" s="305"/>
      <c r="E11" s="305"/>
      <c r="F11" s="304">
        <f>SUMIF('Unos prihoda i primitaka'!$L$3:$L$501,$B11,'Unos prihoda i primitaka'!G$3:G$501)</f>
        <v>0</v>
      </c>
      <c r="G11" s="304">
        <f>SUMIF('Unos prihoda i primitaka'!$L$3:$L$501,$B11,'Unos prihoda i primitaka'!H$3:H$501)</f>
        <v>0</v>
      </c>
      <c r="H11" s="304">
        <f>SUMIF('Unos prihoda i primitaka'!$L$3:$L$501,$B11,'Unos prihoda i primitaka'!I$3:I$501)</f>
        <v>0</v>
      </c>
      <c r="I11" s="286" t="str">
        <f>'OPĆI DIO'!$C$1</f>
        <v>1837 SVEUČILIŠTE U ZAGREBU - GRAĐEVINSKI FAKULTET</v>
      </c>
    </row>
    <row r="12" spans="1:10">
      <c r="A12" s="235"/>
      <c r="B12" s="236">
        <v>82</v>
      </c>
      <c r="C12" s="236" t="s">
        <v>3904</v>
      </c>
      <c r="D12" s="305"/>
      <c r="E12" s="305"/>
      <c r="F12" s="304">
        <f>SUMIF('Unos prihoda i primitaka'!$L$3:$L$501,$B12,'Unos prihoda i primitaka'!G$3:G$501)</f>
        <v>0</v>
      </c>
      <c r="G12" s="304">
        <f>SUMIF('Unos prihoda i primitaka'!$L$3:$L$501,$B12,'Unos prihoda i primitaka'!H$3:H$501)</f>
        <v>0</v>
      </c>
      <c r="H12" s="304">
        <f>SUMIF('Unos prihoda i primitaka'!$L$3:$L$501,$B12,'Unos prihoda i primitaka'!I$3:I$501)</f>
        <v>0</v>
      </c>
      <c r="I12" s="286" t="str">
        <f>'OPĆI DIO'!$C$1</f>
        <v>1837 SVEUČILIŠTE U ZAGREBU - GRAĐEVINSKI FAKULTET</v>
      </c>
    </row>
    <row r="13" spans="1:10">
      <c r="A13" s="235"/>
      <c r="B13" s="236">
        <v>83</v>
      </c>
      <c r="C13" s="236" t="s">
        <v>3905</v>
      </c>
      <c r="D13" s="305"/>
      <c r="E13" s="305"/>
      <c r="F13" s="304">
        <f>SUMIF('Unos prihoda i primitaka'!$L$3:$L$501,$B13,'Unos prihoda i primitaka'!G$3:G$501)</f>
        <v>0</v>
      </c>
      <c r="G13" s="304">
        <f>SUMIF('Unos prihoda i primitaka'!$L$3:$L$501,$B13,'Unos prihoda i primitaka'!H$3:H$501)</f>
        <v>0</v>
      </c>
      <c r="H13" s="304">
        <f>SUMIF('Unos prihoda i primitaka'!$L$3:$L$501,$B13,'Unos prihoda i primitaka'!I$3:I$501)</f>
        <v>0</v>
      </c>
      <c r="I13" s="286" t="str">
        <f>'OPĆI DIO'!$C$1</f>
        <v>1837 SVEUČILIŠTE U ZAGREBU - GRAĐEVINSKI FAKULTET</v>
      </c>
    </row>
    <row r="14" spans="1:10">
      <c r="A14" s="235"/>
      <c r="B14" s="236">
        <v>84</v>
      </c>
      <c r="C14" s="236" t="s">
        <v>3906</v>
      </c>
      <c r="D14" s="305">
        <v>18990</v>
      </c>
      <c r="E14" s="305"/>
      <c r="F14" s="304">
        <f>SUMIF('Unos prihoda i primitaka'!$L$3:$L$501,$B14,'Unos prihoda i primitaka'!G$3:G$501)</f>
        <v>0</v>
      </c>
      <c r="G14" s="304">
        <f>SUMIF('Unos prihoda i primitaka'!$L$3:$L$501,$B14,'Unos prihoda i primitaka'!H$3:H$501)</f>
        <v>0</v>
      </c>
      <c r="H14" s="304">
        <f>SUMIF('Unos prihoda i primitaka'!$L$3:$L$501,$B14,'Unos prihoda i primitaka'!I$3:I$501)</f>
        <v>0</v>
      </c>
      <c r="I14" s="286" t="str">
        <f>'OPĆI DIO'!$C$1</f>
        <v>1837 SVEUČILIŠTE U ZAGREBU - GRAĐEVINSKI FAKULTET</v>
      </c>
    </row>
    <row r="15" spans="1:10" s="286" customFormat="1">
      <c r="A15" s="237">
        <v>5</v>
      </c>
      <c r="B15" s="237"/>
      <c r="C15" s="238" t="s">
        <v>4811</v>
      </c>
      <c r="D15" s="307">
        <f t="shared" ref="D15:E15" si="2">SUM(D16:D19)</f>
        <v>277.54000000000002</v>
      </c>
      <c r="E15" s="307">
        <f t="shared" si="2"/>
        <v>3630</v>
      </c>
      <c r="F15" s="307">
        <f>SUM(F16:F19)</f>
        <v>3630</v>
      </c>
      <c r="G15" s="307">
        <f t="shared" ref="G15" si="3">SUM(G16:G19)</f>
        <v>3630</v>
      </c>
      <c r="H15" s="307">
        <f t="shared" ref="H15" si="4">SUM(H16:H19)</f>
        <v>3630</v>
      </c>
      <c r="I15" s="286" t="str">
        <f>'OPĆI DIO'!$C$1</f>
        <v>1837 SVEUČILIŠTE U ZAGREBU - GRAĐEVINSKI FAKULTET</v>
      </c>
    </row>
    <row r="16" spans="1:10">
      <c r="A16" s="236"/>
      <c r="B16" s="236">
        <v>51</v>
      </c>
      <c r="C16" s="239" t="s">
        <v>253</v>
      </c>
      <c r="D16" s="305"/>
      <c r="E16" s="305"/>
      <c r="F16" s="306">
        <f>SUMIF('Unos rashoda i izdataka'!$P$3:$P$501,$B16,'Unos rashoda i izdataka'!J$3:J$501)+SUMIF('Unos rashoda P4'!$S$3:$S$501,$B16,'Unos rashoda P4'!H$3:H$501)</f>
        <v>0</v>
      </c>
      <c r="G16" s="306">
        <f>SUMIF('Unos rashoda i izdataka'!$P$3:$P$501,$B16,'Unos rashoda i izdataka'!K$3:K$501)+SUMIF('Unos rashoda P4'!$S$3:$S$501,$B16,'Unos rashoda P4'!I$3:I$501)</f>
        <v>0</v>
      </c>
      <c r="H16" s="306">
        <f>SUMIF('Unos rashoda i izdataka'!$P$3:$P$501,$B16,'Unos rashoda i izdataka'!L$3:L$501)+SUMIF('Unos rashoda P4'!$S$3:$S$501,$B16,'Unos rashoda P4'!J$3:J$501)</f>
        <v>0</v>
      </c>
      <c r="I16" s="286" t="str">
        <f>'OPĆI DIO'!$C$1</f>
        <v>1837 SVEUČILIŠTE U ZAGREBU - GRAĐEVINSKI FAKULTET</v>
      </c>
    </row>
    <row r="17" spans="1:9">
      <c r="A17" s="236"/>
      <c r="B17" s="236">
        <v>54</v>
      </c>
      <c r="C17" s="239" t="s">
        <v>254</v>
      </c>
      <c r="D17" s="305">
        <v>277.54000000000002</v>
      </c>
      <c r="E17" s="305">
        <v>3630</v>
      </c>
      <c r="F17" s="306">
        <f>SUMIF('Unos rashoda i izdataka'!$P$3:$P$501,$B17,'Unos rashoda i izdataka'!J$3:J$501)+SUMIF('Unos rashoda P4'!$S$3:$S$501,$B17,'Unos rashoda P4'!H$3:H$501)</f>
        <v>3630</v>
      </c>
      <c r="G17" s="306">
        <f>SUMIF('Unos rashoda i izdataka'!$P$3:$P$501,$B17,'Unos rashoda i izdataka'!K$3:K$501)+SUMIF('Unos rashoda P4'!$S$3:$S$501,$B17,'Unos rashoda P4'!I$3:I$501)</f>
        <v>3630</v>
      </c>
      <c r="H17" s="306">
        <f>SUMIF('Unos rashoda i izdataka'!$P$3:$P$501,$B17,'Unos rashoda i izdataka'!L$3:L$501)+SUMIF('Unos rashoda P4'!$S$3:$S$501,$B17,'Unos rashoda P4'!J$3:J$501)</f>
        <v>3630</v>
      </c>
      <c r="I17" s="286" t="str">
        <f>'OPĆI DIO'!$C$1</f>
        <v>1837 SVEUČILIŠTE U ZAGREBU - GRAĐEVINSKI FAKULTET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Microsoft Office User</cp:lastModifiedBy>
  <cp:lastPrinted>2023-10-04T09:56:39Z</cp:lastPrinted>
  <dcterms:created xsi:type="dcterms:W3CDTF">2018-09-10T07:36:17Z</dcterms:created>
  <dcterms:modified xsi:type="dcterms:W3CDTF">2023-12-19T11:24:11Z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