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kola Adzaga\Dropbox\vježbe VIS\Excel vjezbe\"/>
    </mc:Choice>
  </mc:AlternateContent>
  <xr:revisionPtr revIDLastSave="0" documentId="13_ncr:1_{6C204A00-4EFA-41DA-AFE4-5DCEF6963BE1}" xr6:coauthVersionLast="36" xr6:coauthVersionMax="36" xr10:uidLastSave="{00000000-0000-0000-0000-000000000000}"/>
  <bookViews>
    <workbookView xWindow="0" yWindow="0" windowWidth="28800" windowHeight="12225" activeTab="7" xr2:uid="{FD052EA1-F618-4EE0-878E-F3B9EF28AB73}"/>
  </bookViews>
  <sheets>
    <sheet name="6.8." sheetId="3" r:id="rId1"/>
    <sheet name="6.10" sheetId="4" r:id="rId2"/>
    <sheet name="6.20" sheetId="5" r:id="rId3"/>
    <sheet name="Z-6.21" sheetId="6" r:id="rId4"/>
    <sheet name="5." sheetId="1" r:id="rId5"/>
    <sheet name="6.11" sheetId="7" r:id="rId6"/>
    <sheet name="6.12" sheetId="8" r:id="rId7"/>
    <sheet name="6.23"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7" i="9" l="1"/>
  <c r="D36" i="9"/>
  <c r="D35" i="9"/>
  <c r="D34" i="9"/>
  <c r="D33" i="9"/>
  <c r="D31" i="9"/>
  <c r="D30" i="9"/>
  <c r="D29" i="9"/>
  <c r="D14" i="8"/>
  <c r="D13" i="8"/>
  <c r="D12" i="8"/>
  <c r="D11" i="8"/>
  <c r="D10" i="8"/>
  <c r="D14" i="7"/>
  <c r="D13" i="7"/>
  <c r="D12" i="7"/>
  <c r="D11" i="7"/>
  <c r="D10" i="7"/>
  <c r="D14" i="6"/>
  <c r="D13" i="6"/>
  <c r="D12" i="6"/>
  <c r="D11" i="6"/>
  <c r="D10" i="6"/>
  <c r="D23" i="1" l="1"/>
  <c r="D24" i="1" s="1"/>
  <c r="D25" i="1" s="1"/>
  <c r="D19" i="1"/>
  <c r="D20" i="1"/>
  <c r="D27" i="1" l="1"/>
  <c r="D26" i="1"/>
  <c r="D22" i="5"/>
  <c r="D21" i="5"/>
  <c r="D19" i="5"/>
  <c r="D18" i="5"/>
  <c r="D17" i="5"/>
  <c r="D10" i="4"/>
  <c r="D11" i="4" s="1"/>
  <c r="D12" i="4" s="1"/>
  <c r="D13" i="4" s="1"/>
  <c r="D10" i="3"/>
  <c r="D11" i="3" s="1"/>
  <c r="D12" i="3" s="1"/>
  <c r="D14" i="3" l="1"/>
  <c r="D13" i="3"/>
  <c r="D23" i="5"/>
  <c r="D24" i="5" s="1"/>
  <c r="D14" i="4"/>
  <c r="D25" i="5" l="1"/>
</calcChain>
</file>

<file path=xl/sharedStrings.xml><?xml version="1.0" encoding="utf-8"?>
<sst xmlns="http://schemas.openxmlformats.org/spreadsheetml/2006/main" count="97" uniqueCount="36">
  <si>
    <t>Energija udara</t>
  </si>
  <si>
    <t>Zaključak:</t>
  </si>
  <si>
    <t>Uz pouzdanost od 95% zaključujemo da će očekivana vrijednost</t>
  </si>
  <si>
    <t xml:space="preserve">Uzorak od 2000 mjerenja slučajne varijable X s varijancom 20 ima aritmetičku sredinu 150. Odredite interval povjerenja za očekivanje pouzdanosti 1-α=0.95. </t>
  </si>
  <si>
    <t>Aritmetička sredina uzorka</t>
  </si>
  <si>
    <t>Varijanca populacije</t>
  </si>
  <si>
    <t>Veličina uzorka</t>
  </si>
  <si>
    <t>Pouzdanost</t>
  </si>
  <si>
    <t>α</t>
  </si>
  <si>
    <t>1-α/2</t>
  </si>
  <si>
    <t>z-kvantil</t>
  </si>
  <si>
    <t>Donja granica intervala</t>
  </si>
  <si>
    <t>Gornja granica intervala</t>
  </si>
  <si>
    <t xml:space="preserve">Normalno distribuirana slučajna varijabla X ima nepoznato očekivanje. Uzet je uzorak veličine n=20 i dobivena je vrijednost uzoračke aritmetičke sredine 1001.62 i vrijednost uzoračke varijance 92.66. Odredite interval povjerenja za očekivanje uz pouzdanost od 0.99. </t>
  </si>
  <si>
    <t>t-kvantil</t>
  </si>
  <si>
    <t>Varijanca uzorka</t>
  </si>
  <si>
    <t>&lt;995.462, 1007.778&gt;</t>
  </si>
  <si>
    <t>Tlačna čvrstoća</t>
  </si>
  <si>
    <t>Članak Mix Design for Optimal Strength Development of Fly Ash Concrete (Cement and Concrete Research, 1989) istražuje tlačnu čvrstoću betona s letećim pepelom (mješavina silicija, aluminija, željeza, magnezijeva oksida i ostalih sastojaka). Dane su tlačne čvrstoće devet uzoraka (u megapascalima).</t>
  </si>
  <si>
    <t xml:space="preserve">Nađite 95% pouzdani interval za tlačnu čvrstoću i interpretirajte ga. </t>
  </si>
  <si>
    <t xml:space="preserve"> </t>
  </si>
  <si>
    <r>
      <t>ASTM E23 standard definira standardnu metodu za testiranje tvrdoće metalnih materijala. Metoda mjeri energiju udara i često se upotrebljava kako bi se ustanovilo puca li materijal s opadanjem temperature. Dano je deset mjerenja energije udara (J) na
jedinkama čelika na temperaturi od 60</t>
    </r>
    <r>
      <rPr>
        <sz val="11"/>
        <color theme="1"/>
        <rFont val="Calibri"/>
        <family val="2"/>
      </rPr>
      <t>°</t>
    </r>
    <r>
      <rPr>
        <sz val="11"/>
        <color theme="1"/>
        <rFont val="Calibri"/>
        <family val="2"/>
        <scheme val="minor"/>
      </rPr>
      <t>C. Uz pretpostavku da je energija udara normalno distribuirana sa standardnom devijacijom 1 J, pronađimo 95% pouzdani interval
za očekivanu energiju udara.</t>
    </r>
  </si>
  <si>
    <t>energije udara za A238 čelik pri temperaturi od 60°C biti između 63,8402 J i 65,0798 J.</t>
  </si>
  <si>
    <t>Normalno distribuirana slučajna varijabla X ima nepoznato očekivanje. Uzet je uzorak veličine n=15 i dobivena je vrijednost uzoračke aritmetičke sredine 30 i vrijednost korigirane uzoračke varijance 9. Odredite interval povjerenja za očekivanje uz pouzdanost od 0.9.</t>
  </si>
  <si>
    <t>Uz pouzdanost od 95% zaključujemo da će</t>
  </si>
  <si>
    <t xml:space="preserve"> očekivana vrijednost biti unutar intervala</t>
  </si>
  <si>
    <r>
      <t>&lt;149.804, 150.196&gt;</t>
    </r>
    <r>
      <rPr>
        <sz val="11"/>
        <color theme="1"/>
        <rFont val="Calibri"/>
        <family val="2"/>
        <scheme val="minor"/>
      </rPr>
      <t>.</t>
    </r>
  </si>
  <si>
    <t>Uz pouzdanost od 99% zaključujemo da će</t>
  </si>
  <si>
    <t>Za normalno distribuiranu slučajnu varijablu X uzeli smo uzorak veličine n = 200 i izračunali vrijednost uzoračke aritmetičke sredine 20 i vrijednost uzoračke varijance 25. Odredite interval povjerenja za očekivanje pouzdanosti 0.9.</t>
  </si>
  <si>
    <t>Koncentracija kisika</t>
  </si>
  <si>
    <t xml:space="preserve"> Clanak u ASCE Journal of Energy Engineering ("Overview of Reservoir Release Improvements at 20 TVA Dams") sadrži podatke o koncentraciji razgrađenog kisika u tokovima ispod 20 brana u Tennessee Valley Authority sistemu. Podaci su dani dolje (u miligramima po litri). Odredite 95%-pouzdani interval za očekivanu koncentraciju razgrađenog kisika.</t>
  </si>
  <si>
    <t>Uz 95% pouzdanosti zaključujemo da će tlačna čvrstoća betona s letećim pepelom biti između 18,6498 i 31,5947.</t>
  </si>
  <si>
    <t xml:space="preserve">Proizvođač proizvodi klipne prstene za motore automobila. Poznato je da je dijametar prstena normalno distribuiran sa standardnom devijacijom 0.001 milimetara. Uzorak 15 prstenova ima prosječan dijametar od 74.036 milimetara. Konstruirajte 99%-tni pouzdani interval za očekivanu vrijednost dijametra klipnog prstena. </t>
  </si>
  <si>
    <t>Standardna devijacija populacije</t>
  </si>
  <si>
    <t>Uz 95% pouzdanosti zaključujemo da će dijametar prstena biti između 74.03533 i 74.03667.</t>
  </si>
  <si>
    <t>Uz 95% pouzdanosti zaključujemo da će koncentracija razgrađenog kisika biti između 2.2694 i 4.2606.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</si>
</sst>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theme="1"/>
      <name val="Calibri"/>
      <family val="2"/>
      <charset val="238"/>
      <scheme val="minor"/>
    </font>
    <font>
      <b/>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right/>
      <top style="thin">
        <color auto="1"/>
      </top>
      <bottom/>
      <diagonal/>
    </border>
  </borders>
  <cellStyleXfs count="1">
    <xf numFmtId="0" fontId="0" fillId="0" borderId="0"/>
  </cellStyleXfs>
  <cellXfs count="17">
    <xf numFmtId="0" fontId="0" fillId="0" borderId="0" xfId="0"/>
    <xf numFmtId="0" fontId="0" fillId="0" borderId="0" xfId="0" applyAlignment="1">
      <alignment horizontal="center"/>
    </xf>
    <xf numFmtId="0" fontId="1" fillId="0" borderId="0" xfId="0" applyFont="1"/>
    <xf numFmtId="0" fontId="0" fillId="0" borderId="1" xfId="0" applyBorder="1"/>
    <xf numFmtId="0" fontId="0" fillId="0" borderId="0" xfId="0"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Alignment="1"/>
    <xf numFmtId="0" fontId="0" fillId="0" borderId="0" xfId="0" applyAlignment="1">
      <alignment wrapText="1"/>
    </xf>
    <xf numFmtId="0" fontId="0" fillId="0" borderId="0" xfId="0" applyAlignment="1">
      <alignment horizontal="right"/>
    </xf>
    <xf numFmtId="0" fontId="0" fillId="0" borderId="0" xfId="0" applyAlignment="1">
      <alignment horizontal="left"/>
    </xf>
    <xf numFmtId="0" fontId="2" fillId="0" borderId="0" xfId="0" applyFont="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33049-2CFF-4DB7-A713-020CD9C731CA}">
  <dimension ref="A2:N14"/>
  <sheetViews>
    <sheetView workbookViewId="0">
      <selection activeCell="A6" sqref="A6:C14"/>
    </sheetView>
  </sheetViews>
  <sheetFormatPr defaultRowHeight="15" x14ac:dyDescent="0.25"/>
  <cols>
    <col min="10" max="10" width="10.140625" customWidth="1"/>
    <col min="11" max="11" width="2.28515625" hidden="1" customWidth="1"/>
    <col min="13" max="13" width="10.5703125" customWidth="1"/>
    <col min="14" max="14" width="4" hidden="1" customWidth="1"/>
  </cols>
  <sheetData>
    <row r="2" spans="1:14" x14ac:dyDescent="0.25">
      <c r="A2" s="15" t="s">
        <v>3</v>
      </c>
      <c r="B2" s="15"/>
      <c r="C2" s="15"/>
      <c r="D2" s="15"/>
      <c r="E2" s="15"/>
      <c r="F2" s="15"/>
      <c r="G2" s="15"/>
    </row>
    <row r="3" spans="1:14" x14ac:dyDescent="0.25">
      <c r="A3" s="15"/>
      <c r="B3" s="15"/>
      <c r="C3" s="15"/>
      <c r="D3" s="15"/>
      <c r="E3" s="15"/>
      <c r="F3" s="15"/>
      <c r="G3" s="15"/>
    </row>
    <row r="4" spans="1:14" x14ac:dyDescent="0.25">
      <c r="A4" s="15"/>
      <c r="B4" s="15"/>
      <c r="C4" s="15"/>
      <c r="D4" s="15"/>
      <c r="E4" s="15"/>
      <c r="F4" s="15"/>
      <c r="G4" s="15"/>
    </row>
    <row r="6" spans="1:14" x14ac:dyDescent="0.25">
      <c r="A6" s="11" t="s">
        <v>6</v>
      </c>
      <c r="B6" s="11"/>
      <c r="C6" s="11"/>
      <c r="D6">
        <v>2000</v>
      </c>
    </row>
    <row r="7" spans="1:14" x14ac:dyDescent="0.25">
      <c r="A7" s="11" t="s">
        <v>4</v>
      </c>
      <c r="B7" s="11"/>
      <c r="C7" s="11"/>
      <c r="D7">
        <v>150</v>
      </c>
    </row>
    <row r="8" spans="1:14" x14ac:dyDescent="0.25">
      <c r="A8" s="11" t="s">
        <v>5</v>
      </c>
      <c r="B8" s="11"/>
      <c r="C8" s="11"/>
      <c r="D8">
        <v>20</v>
      </c>
    </row>
    <row r="9" spans="1:14" x14ac:dyDescent="0.25">
      <c r="A9" s="11" t="s">
        <v>7</v>
      </c>
      <c r="B9" s="11"/>
      <c r="C9" s="11"/>
      <c r="D9">
        <v>0.95</v>
      </c>
    </row>
    <row r="10" spans="1:14" x14ac:dyDescent="0.25">
      <c r="A10" s="13" t="s">
        <v>8</v>
      </c>
      <c r="B10" s="13"/>
      <c r="C10" s="13"/>
      <c r="D10" s="3">
        <f>1-D9</f>
        <v>5.0000000000000044E-2</v>
      </c>
    </row>
    <row r="11" spans="1:14" x14ac:dyDescent="0.25">
      <c r="A11" s="14" t="s">
        <v>9</v>
      </c>
      <c r="B11" s="14"/>
      <c r="C11" s="14"/>
      <c r="D11">
        <f>1-D10/2</f>
        <v>0.97499999999999998</v>
      </c>
    </row>
    <row r="12" spans="1:14" x14ac:dyDescent="0.25">
      <c r="A12" s="14" t="s">
        <v>10</v>
      </c>
      <c r="B12" s="14"/>
      <c r="C12" s="14"/>
      <c r="D12">
        <f>_xlfn.NORM.S.INV(D11)</f>
        <v>1.9599639845400536</v>
      </c>
    </row>
    <row r="13" spans="1:14" x14ac:dyDescent="0.25">
      <c r="A13" s="14" t="s">
        <v>11</v>
      </c>
      <c r="B13" s="14"/>
      <c r="C13" s="14"/>
      <c r="D13">
        <f>D7-D12*SQRT(D8)/SQRT(D6)</f>
        <v>149.80400360154599</v>
      </c>
      <c r="G13" t="s">
        <v>24</v>
      </c>
    </row>
    <row r="14" spans="1:14" x14ac:dyDescent="0.25">
      <c r="A14" s="14" t="s">
        <v>12</v>
      </c>
      <c r="B14" s="14"/>
      <c r="C14" s="14"/>
      <c r="D14">
        <f>D7+D12*SQRT(D8)/SQRT(D6)</f>
        <v>150.19599639845401</v>
      </c>
      <c r="G14" s="11" t="s">
        <v>25</v>
      </c>
      <c r="H14" s="11"/>
      <c r="I14" s="11"/>
      <c r="J14" s="11"/>
      <c r="K14" s="11"/>
      <c r="L14" s="12" t="s">
        <v>26</v>
      </c>
      <c r="M14" s="12"/>
      <c r="N14" s="8"/>
    </row>
  </sheetData>
  <mergeCells count="12">
    <mergeCell ref="A2:G4"/>
    <mergeCell ref="A7:C7"/>
    <mergeCell ref="A8:C8"/>
    <mergeCell ref="A6:C6"/>
    <mergeCell ref="A9:C9"/>
    <mergeCell ref="G14:K14"/>
    <mergeCell ref="L14:M14"/>
    <mergeCell ref="A10:C10"/>
    <mergeCell ref="A11:C11"/>
    <mergeCell ref="A12:C12"/>
    <mergeCell ref="A13:C13"/>
    <mergeCell ref="A14: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02706-551E-47F5-AA88-EA793240A46D}">
  <dimension ref="A1:O14"/>
  <sheetViews>
    <sheetView workbookViewId="0">
      <selection activeCell="A6" sqref="A6:C14"/>
    </sheetView>
  </sheetViews>
  <sheetFormatPr defaultRowHeight="15" x14ac:dyDescent="0.25"/>
  <cols>
    <col min="10" max="10" width="10" customWidth="1"/>
    <col min="11" max="12" width="0" hidden="1" customWidth="1"/>
  </cols>
  <sheetData>
    <row r="1" spans="1:15" x14ac:dyDescent="0.25">
      <c r="A1" s="15" t="s">
        <v>13</v>
      </c>
      <c r="B1" s="15"/>
      <c r="C1" s="15"/>
      <c r="D1" s="15"/>
      <c r="E1" s="15"/>
      <c r="F1" s="15"/>
      <c r="G1" s="15"/>
    </row>
    <row r="2" spans="1:15" x14ac:dyDescent="0.25">
      <c r="A2" s="15"/>
      <c r="B2" s="15"/>
      <c r="C2" s="15"/>
      <c r="D2" s="15"/>
      <c r="E2" s="15"/>
      <c r="F2" s="15"/>
      <c r="G2" s="15"/>
    </row>
    <row r="3" spans="1:15" x14ac:dyDescent="0.25">
      <c r="A3" s="15"/>
      <c r="B3" s="15"/>
      <c r="C3" s="15"/>
      <c r="D3" s="15"/>
      <c r="E3" s="15"/>
      <c r="F3" s="15"/>
      <c r="G3" s="15"/>
    </row>
    <row r="4" spans="1:15" x14ac:dyDescent="0.25">
      <c r="A4" s="15"/>
      <c r="B4" s="15"/>
      <c r="C4" s="15"/>
      <c r="D4" s="15"/>
      <c r="E4" s="15"/>
      <c r="F4" s="15"/>
      <c r="G4" s="15"/>
    </row>
    <row r="6" spans="1:15" x14ac:dyDescent="0.25">
      <c r="A6" s="11" t="s">
        <v>6</v>
      </c>
      <c r="B6" s="11"/>
      <c r="C6" s="11"/>
      <c r="D6">
        <v>20</v>
      </c>
    </row>
    <row r="7" spans="1:15" x14ac:dyDescent="0.25">
      <c r="A7" s="11" t="s">
        <v>4</v>
      </c>
      <c r="B7" s="11"/>
      <c r="C7" s="11"/>
      <c r="D7">
        <v>1001.62</v>
      </c>
    </row>
    <row r="8" spans="1:15" x14ac:dyDescent="0.25">
      <c r="A8" s="11" t="s">
        <v>15</v>
      </c>
      <c r="B8" s="11"/>
      <c r="C8" s="11"/>
      <c r="D8">
        <v>92.66</v>
      </c>
    </row>
    <row r="9" spans="1:15" x14ac:dyDescent="0.25">
      <c r="A9" s="11" t="s">
        <v>7</v>
      </c>
      <c r="B9" s="11"/>
      <c r="C9" s="11"/>
      <c r="D9">
        <v>0.99</v>
      </c>
    </row>
    <row r="10" spans="1:15" x14ac:dyDescent="0.25">
      <c r="A10" s="13" t="s">
        <v>8</v>
      </c>
      <c r="B10" s="13"/>
      <c r="C10" s="13"/>
      <c r="D10" s="3">
        <f>1-D9</f>
        <v>1.0000000000000009E-2</v>
      </c>
    </row>
    <row r="11" spans="1:15" x14ac:dyDescent="0.25">
      <c r="A11" s="14" t="s">
        <v>9</v>
      </c>
      <c r="B11" s="14"/>
      <c r="C11" s="14"/>
      <c r="D11">
        <f>1-D10/2</f>
        <v>0.995</v>
      </c>
    </row>
    <row r="12" spans="1:15" x14ac:dyDescent="0.25">
      <c r="A12" s="14" t="s">
        <v>14</v>
      </c>
      <c r="B12" s="14"/>
      <c r="C12" s="14"/>
      <c r="D12">
        <f>_xlfn.T.INV(D11, D6-1)</f>
        <v>2.860934606464979</v>
      </c>
    </row>
    <row r="13" spans="1:15" x14ac:dyDescent="0.25">
      <c r="A13" s="14" t="s">
        <v>11</v>
      </c>
      <c r="B13" s="14"/>
      <c r="C13" s="14"/>
      <c r="D13">
        <f>D7-D12*SQRT(D8)/SQRT(D6)</f>
        <v>995.46200855566542</v>
      </c>
      <c r="G13" t="s">
        <v>27</v>
      </c>
    </row>
    <row r="14" spans="1:15" x14ac:dyDescent="0.25">
      <c r="A14" s="14" t="s">
        <v>12</v>
      </c>
      <c r="B14" s="14"/>
      <c r="C14" s="14"/>
      <c r="D14">
        <f>D7+D12*SQRT(D8)/SQRT(D6)</f>
        <v>1007.7779914443346</v>
      </c>
      <c r="G14" s="11" t="s">
        <v>25</v>
      </c>
      <c r="H14" s="11"/>
      <c r="I14" s="11"/>
      <c r="J14" s="11"/>
      <c r="K14" s="11"/>
      <c r="M14" s="12" t="s">
        <v>16</v>
      </c>
      <c r="N14" s="12"/>
      <c r="O14" s="8"/>
    </row>
  </sheetData>
  <mergeCells count="12">
    <mergeCell ref="A10:C10"/>
    <mergeCell ref="A1:G4"/>
    <mergeCell ref="A6:C6"/>
    <mergeCell ref="A7:C7"/>
    <mergeCell ref="A8:C8"/>
    <mergeCell ref="A9:C9"/>
    <mergeCell ref="M14:N14"/>
    <mergeCell ref="A11:C11"/>
    <mergeCell ref="A12:C12"/>
    <mergeCell ref="A13:C13"/>
    <mergeCell ref="A14:C14"/>
    <mergeCell ref="G14:K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D999-4781-4E4A-9AD4-932DA8159AA2}">
  <dimension ref="A1:N26"/>
  <sheetViews>
    <sheetView workbookViewId="0">
      <selection activeCell="A17" sqref="A17:C25"/>
    </sheetView>
  </sheetViews>
  <sheetFormatPr defaultRowHeight="15" x14ac:dyDescent="0.25"/>
  <cols>
    <col min="1" max="1" width="18.140625" customWidth="1"/>
  </cols>
  <sheetData>
    <row r="1" spans="1:10" x14ac:dyDescent="0.25">
      <c r="A1" s="15" t="s">
        <v>18</v>
      </c>
      <c r="B1" s="15"/>
      <c r="C1" s="15"/>
      <c r="D1" s="15"/>
      <c r="E1" s="15"/>
      <c r="F1" s="15"/>
      <c r="G1" s="15"/>
    </row>
    <row r="2" spans="1:10" x14ac:dyDescent="0.25">
      <c r="A2" s="15"/>
      <c r="B2" s="15"/>
      <c r="C2" s="15"/>
      <c r="D2" s="15"/>
      <c r="E2" s="15"/>
      <c r="F2" s="15"/>
      <c r="G2" s="15"/>
    </row>
    <row r="3" spans="1:10" x14ac:dyDescent="0.25">
      <c r="A3" s="15"/>
      <c r="B3" s="15"/>
      <c r="C3" s="15"/>
      <c r="D3" s="15"/>
      <c r="E3" s="15"/>
      <c r="F3" s="15"/>
      <c r="G3" s="15"/>
    </row>
    <row r="4" spans="1:10" x14ac:dyDescent="0.25">
      <c r="A4" s="15"/>
      <c r="B4" s="15"/>
      <c r="C4" s="15"/>
      <c r="D4" s="15"/>
      <c r="E4" s="15"/>
      <c r="F4" s="15"/>
      <c r="G4" s="15"/>
    </row>
    <row r="5" spans="1:10" x14ac:dyDescent="0.25">
      <c r="A5" s="4"/>
      <c r="B5" s="4"/>
      <c r="C5" s="4"/>
      <c r="D5" s="4"/>
      <c r="E5" s="4"/>
      <c r="F5" s="4"/>
      <c r="G5" s="4"/>
    </row>
    <row r="6" spans="1:10" x14ac:dyDescent="0.25">
      <c r="A6" s="5" t="s">
        <v>17</v>
      </c>
      <c r="C6" s="15" t="s">
        <v>19</v>
      </c>
      <c r="D6" s="15"/>
      <c r="E6" s="15"/>
      <c r="F6" s="15"/>
      <c r="G6" s="15"/>
      <c r="H6" s="15"/>
      <c r="I6" s="15"/>
      <c r="J6" s="15"/>
    </row>
    <row r="7" spans="1:10" x14ac:dyDescent="0.25">
      <c r="A7" s="1">
        <v>40.200000000000003</v>
      </c>
    </row>
    <row r="8" spans="1:10" x14ac:dyDescent="0.25">
      <c r="A8" s="1">
        <v>30.4</v>
      </c>
    </row>
    <row r="9" spans="1:10" x14ac:dyDescent="0.25">
      <c r="A9" s="1">
        <v>28.9</v>
      </c>
    </row>
    <row r="10" spans="1:10" x14ac:dyDescent="0.25">
      <c r="A10" s="1">
        <v>30.5</v>
      </c>
    </row>
    <row r="11" spans="1:10" x14ac:dyDescent="0.25">
      <c r="A11" s="1">
        <v>22.4</v>
      </c>
    </row>
    <row r="12" spans="1:10" x14ac:dyDescent="0.25">
      <c r="A12" s="1">
        <v>25.8</v>
      </c>
    </row>
    <row r="13" spans="1:10" x14ac:dyDescent="0.25">
      <c r="A13" s="1">
        <v>18.399999999999999</v>
      </c>
    </row>
    <row r="14" spans="1:10" x14ac:dyDescent="0.25">
      <c r="A14" s="1">
        <v>14.2</v>
      </c>
    </row>
    <row r="15" spans="1:10" x14ac:dyDescent="0.25">
      <c r="A15" s="1">
        <v>15.3</v>
      </c>
    </row>
    <row r="17" spans="1:14" x14ac:dyDescent="0.25">
      <c r="A17" s="11" t="s">
        <v>6</v>
      </c>
      <c r="B17" s="11"/>
      <c r="C17" s="11"/>
      <c r="D17">
        <f>COUNT(A7:A15)</f>
        <v>9</v>
      </c>
    </row>
    <row r="18" spans="1:14" x14ac:dyDescent="0.25">
      <c r="A18" s="11" t="s">
        <v>4</v>
      </c>
      <c r="B18" s="11"/>
      <c r="C18" s="11"/>
      <c r="D18">
        <f>AVERAGE(A7:A15)</f>
        <v>25.122222222222224</v>
      </c>
    </row>
    <row r="19" spans="1:14" x14ac:dyDescent="0.25">
      <c r="A19" s="11" t="s">
        <v>15</v>
      </c>
      <c r="B19" s="11"/>
      <c r="C19" s="11"/>
      <c r="D19">
        <f>_xlfn.VAR.S(A7:A15)</f>
        <v>70.901944444444439</v>
      </c>
    </row>
    <row r="20" spans="1:14" x14ac:dyDescent="0.25">
      <c r="A20" s="11" t="s">
        <v>7</v>
      </c>
      <c r="B20" s="11"/>
      <c r="C20" s="11"/>
      <c r="D20">
        <v>0.95</v>
      </c>
    </row>
    <row r="21" spans="1:14" x14ac:dyDescent="0.25">
      <c r="A21" s="13" t="s">
        <v>8</v>
      </c>
      <c r="B21" s="13"/>
      <c r="C21" s="13"/>
      <c r="D21">
        <f>1-D20</f>
        <v>5.0000000000000044E-2</v>
      </c>
    </row>
    <row r="22" spans="1:14" x14ac:dyDescent="0.25">
      <c r="A22" s="14" t="s">
        <v>9</v>
      </c>
      <c r="B22" s="14"/>
      <c r="C22" s="14"/>
      <c r="D22">
        <f>1-D21/2</f>
        <v>0.97499999999999998</v>
      </c>
    </row>
    <row r="23" spans="1:14" x14ac:dyDescent="0.25">
      <c r="A23" s="14" t="s">
        <v>14</v>
      </c>
      <c r="B23" s="14"/>
      <c r="C23" s="14"/>
      <c r="D23">
        <f>_xlfn.T.INV(D22, D17-1)</f>
        <v>2.3060041352041662</v>
      </c>
    </row>
    <row r="24" spans="1:14" x14ac:dyDescent="0.25">
      <c r="A24" s="14" t="s">
        <v>11</v>
      </c>
      <c r="B24" s="14"/>
      <c r="C24" s="14"/>
      <c r="D24">
        <f>D18-D23*SQRT(D19)/SQRT(D17)</f>
        <v>18.649784209474184</v>
      </c>
    </row>
    <row r="25" spans="1:14" x14ac:dyDescent="0.25">
      <c r="A25" s="14" t="s">
        <v>12</v>
      </c>
      <c r="B25" s="14"/>
      <c r="C25" s="14"/>
      <c r="D25">
        <f>D18+D23*SQRT(D19)/SQRT(D17)</f>
        <v>31.594660234970263</v>
      </c>
      <c r="F25" s="15" t="s">
        <v>31</v>
      </c>
      <c r="G25" s="15"/>
      <c r="H25" s="15"/>
      <c r="I25" s="15"/>
      <c r="J25" s="15"/>
      <c r="K25" s="15"/>
      <c r="L25" s="15"/>
      <c r="M25" s="15"/>
      <c r="N25" s="15"/>
    </row>
    <row r="26" spans="1:14" x14ac:dyDescent="0.25">
      <c r="F26" s="15"/>
      <c r="G26" s="15"/>
      <c r="H26" s="15"/>
      <c r="I26" s="15"/>
      <c r="J26" s="15"/>
      <c r="K26" s="15"/>
      <c r="L26" s="15"/>
      <c r="M26" s="15"/>
      <c r="N26" s="15"/>
    </row>
  </sheetData>
  <mergeCells count="12">
    <mergeCell ref="A1:G4"/>
    <mergeCell ref="A17:C17"/>
    <mergeCell ref="A18:C18"/>
    <mergeCell ref="A25:C25"/>
    <mergeCell ref="C6:J6"/>
    <mergeCell ref="A19:C19"/>
    <mergeCell ref="A20:C20"/>
    <mergeCell ref="A21:C21"/>
    <mergeCell ref="A22:C22"/>
    <mergeCell ref="A23:C23"/>
    <mergeCell ref="A24:C24"/>
    <mergeCell ref="F25:N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4CB9-648B-4DFA-9821-9E795FA70E55}">
  <dimension ref="A1:N17"/>
  <sheetViews>
    <sheetView workbookViewId="0">
      <selection activeCell="F16" sqref="F16:N16"/>
    </sheetView>
  </sheetViews>
  <sheetFormatPr defaultRowHeight="15" x14ac:dyDescent="0.25"/>
  <cols>
    <col min="3" max="3" width="12.5703125" customWidth="1"/>
  </cols>
  <sheetData>
    <row r="1" spans="1:14" x14ac:dyDescent="0.25">
      <c r="A1" s="15" t="s">
        <v>32</v>
      </c>
      <c r="B1" s="15"/>
      <c r="C1" s="15"/>
      <c r="D1" s="15"/>
      <c r="E1" s="15"/>
      <c r="F1" s="15"/>
      <c r="G1" s="15"/>
      <c r="H1" s="15"/>
      <c r="I1" s="15"/>
    </row>
    <row r="2" spans="1:14" x14ac:dyDescent="0.25">
      <c r="A2" s="15"/>
      <c r="B2" s="15"/>
      <c r="C2" s="15"/>
      <c r="D2" s="15"/>
      <c r="E2" s="15"/>
      <c r="F2" s="15"/>
      <c r="G2" s="15"/>
      <c r="H2" s="15"/>
      <c r="I2" s="15"/>
    </row>
    <row r="3" spans="1:14" x14ac:dyDescent="0.25">
      <c r="A3" s="15"/>
      <c r="B3" s="15"/>
      <c r="C3" s="15"/>
      <c r="D3" s="15"/>
      <c r="E3" s="15"/>
      <c r="F3" s="15"/>
      <c r="G3" s="15"/>
      <c r="H3" s="15"/>
      <c r="I3" s="15"/>
    </row>
    <row r="4" spans="1:14" x14ac:dyDescent="0.25">
      <c r="A4" s="15"/>
      <c r="B4" s="15"/>
      <c r="C4" s="15"/>
      <c r="D4" s="15"/>
      <c r="E4" s="15"/>
      <c r="F4" s="15"/>
      <c r="G4" s="15"/>
      <c r="H4" s="15"/>
      <c r="I4" s="15"/>
    </row>
    <row r="5" spans="1:14" x14ac:dyDescent="0.25">
      <c r="A5" t="s">
        <v>20</v>
      </c>
    </row>
    <row r="6" spans="1:14" x14ac:dyDescent="0.25">
      <c r="A6" s="11" t="s">
        <v>6</v>
      </c>
      <c r="B6" s="11"/>
      <c r="C6" s="11"/>
      <c r="D6">
        <v>15</v>
      </c>
    </row>
    <row r="7" spans="1:14" x14ac:dyDescent="0.25">
      <c r="A7" s="11" t="s">
        <v>4</v>
      </c>
      <c r="B7" s="11"/>
      <c r="C7" s="11"/>
      <c r="D7">
        <v>74.036000000000001</v>
      </c>
    </row>
    <row r="8" spans="1:14" x14ac:dyDescent="0.25">
      <c r="A8" s="11" t="s">
        <v>33</v>
      </c>
      <c r="B8" s="11"/>
      <c r="C8" s="11"/>
      <c r="D8">
        <v>1E-3</v>
      </c>
    </row>
    <row r="9" spans="1:14" x14ac:dyDescent="0.25">
      <c r="A9" s="11" t="s">
        <v>7</v>
      </c>
      <c r="B9" s="11"/>
      <c r="C9" s="11"/>
      <c r="D9">
        <v>0.99</v>
      </c>
    </row>
    <row r="10" spans="1:14" x14ac:dyDescent="0.25">
      <c r="A10" s="13" t="s">
        <v>8</v>
      </c>
      <c r="B10" s="13"/>
      <c r="C10" s="13"/>
      <c r="D10">
        <f>1-D9</f>
        <v>1.0000000000000009E-2</v>
      </c>
    </row>
    <row r="11" spans="1:14" x14ac:dyDescent="0.25">
      <c r="A11" s="14" t="s">
        <v>9</v>
      </c>
      <c r="B11" s="14"/>
      <c r="C11" s="14"/>
      <c r="D11">
        <f>1-D10/2</f>
        <v>0.995</v>
      </c>
    </row>
    <row r="12" spans="1:14" x14ac:dyDescent="0.25">
      <c r="A12" s="14" t="s">
        <v>10</v>
      </c>
      <c r="B12" s="14"/>
      <c r="C12" s="14"/>
      <c r="D12">
        <f>_xlfn.NORM.S.INV(D11)</f>
        <v>2.5758293035488999</v>
      </c>
    </row>
    <row r="13" spans="1:14" x14ac:dyDescent="0.25">
      <c r="A13" s="14" t="s">
        <v>11</v>
      </c>
      <c r="B13" s="14"/>
      <c r="C13" s="14"/>
      <c r="D13">
        <f>D7-D12*D8/SQRT(D6)</f>
        <v>74.035334923733643</v>
      </c>
    </row>
    <row r="14" spans="1:14" x14ac:dyDescent="0.25">
      <c r="A14" s="14" t="s">
        <v>12</v>
      </c>
      <c r="B14" s="14"/>
      <c r="C14" s="14"/>
      <c r="D14">
        <f>D7+D12*D8/SQRT(D6)</f>
        <v>74.03666507626636</v>
      </c>
    </row>
    <row r="16" spans="1:14" x14ac:dyDescent="0.25">
      <c r="F16" s="15" t="s">
        <v>34</v>
      </c>
      <c r="G16" s="15"/>
      <c r="H16" s="15"/>
      <c r="I16" s="15"/>
      <c r="J16" s="15"/>
      <c r="K16" s="15"/>
      <c r="L16" s="15"/>
      <c r="M16" s="15"/>
      <c r="N16" s="15"/>
    </row>
    <row r="17" spans="6:14" x14ac:dyDescent="0.25">
      <c r="F17" s="9"/>
      <c r="G17" s="9"/>
      <c r="H17" s="9"/>
      <c r="I17" s="9"/>
      <c r="J17" s="9"/>
      <c r="K17" s="9"/>
      <c r="L17" s="9"/>
      <c r="M17" s="9"/>
      <c r="N17" s="9"/>
    </row>
  </sheetData>
  <mergeCells count="11">
    <mergeCell ref="F16:N16"/>
    <mergeCell ref="A10:C10"/>
    <mergeCell ref="A11:C11"/>
    <mergeCell ref="A12:C12"/>
    <mergeCell ref="A13:C13"/>
    <mergeCell ref="A14:C14"/>
    <mergeCell ref="A1:I4"/>
    <mergeCell ref="A6:C6"/>
    <mergeCell ref="A7:C7"/>
    <mergeCell ref="A8:C8"/>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F3EE-6C81-433F-AED7-B85A79CE79D8}">
  <dimension ref="A1:H27"/>
  <sheetViews>
    <sheetView workbookViewId="0">
      <selection activeCell="D19" sqref="D19:D27"/>
    </sheetView>
  </sheetViews>
  <sheetFormatPr defaultRowHeight="15" x14ac:dyDescent="0.25"/>
  <cols>
    <col min="1" max="1" width="13.5703125" customWidth="1"/>
    <col min="3" max="3" width="13.28515625" customWidth="1"/>
  </cols>
  <sheetData>
    <row r="1" spans="1:8" x14ac:dyDescent="0.25">
      <c r="A1" s="15" t="s">
        <v>21</v>
      </c>
      <c r="B1" s="15"/>
      <c r="C1" s="15"/>
      <c r="D1" s="15"/>
      <c r="E1" s="15"/>
      <c r="F1" s="15"/>
      <c r="G1" s="15"/>
      <c r="H1" s="15"/>
    </row>
    <row r="2" spans="1:8" x14ac:dyDescent="0.25">
      <c r="A2" s="15"/>
      <c r="B2" s="15"/>
      <c r="C2" s="15"/>
      <c r="D2" s="15"/>
      <c r="E2" s="15"/>
      <c r="F2" s="15"/>
      <c r="G2" s="15"/>
      <c r="H2" s="15"/>
    </row>
    <row r="3" spans="1:8" x14ac:dyDescent="0.25">
      <c r="A3" s="15"/>
      <c r="B3" s="15"/>
      <c r="C3" s="15"/>
      <c r="D3" s="15"/>
      <c r="E3" s="15"/>
      <c r="F3" s="15"/>
      <c r="G3" s="15"/>
      <c r="H3" s="15"/>
    </row>
    <row r="4" spans="1:8" x14ac:dyDescent="0.25">
      <c r="A4" s="15"/>
      <c r="B4" s="15"/>
      <c r="C4" s="15"/>
      <c r="D4" s="15"/>
      <c r="E4" s="15"/>
      <c r="F4" s="15"/>
      <c r="G4" s="15"/>
      <c r="H4" s="15"/>
    </row>
    <row r="5" spans="1:8" x14ac:dyDescent="0.25">
      <c r="A5" s="15"/>
      <c r="B5" s="15"/>
      <c r="C5" s="15"/>
      <c r="D5" s="15"/>
      <c r="E5" s="15"/>
      <c r="F5" s="15"/>
      <c r="G5" s="15"/>
      <c r="H5" s="15"/>
    </row>
    <row r="6" spans="1:8" x14ac:dyDescent="0.25">
      <c r="A6" s="15"/>
      <c r="B6" s="15"/>
      <c r="C6" s="15"/>
      <c r="D6" s="15"/>
      <c r="E6" s="15"/>
      <c r="F6" s="15"/>
      <c r="G6" s="15"/>
      <c r="H6" s="15"/>
    </row>
    <row r="7" spans="1:8" x14ac:dyDescent="0.25">
      <c r="A7" s="1" t="s">
        <v>0</v>
      </c>
    </row>
    <row r="8" spans="1:8" x14ac:dyDescent="0.25">
      <c r="A8" s="1">
        <v>64.099999999999994</v>
      </c>
    </row>
    <row r="9" spans="1:8" x14ac:dyDescent="0.25">
      <c r="A9" s="1">
        <v>64.7</v>
      </c>
    </row>
    <row r="10" spans="1:8" x14ac:dyDescent="0.25">
      <c r="A10" s="1">
        <v>64.5</v>
      </c>
    </row>
    <row r="11" spans="1:8" x14ac:dyDescent="0.25">
      <c r="A11" s="1">
        <v>64.599999999999994</v>
      </c>
    </row>
    <row r="12" spans="1:8" x14ac:dyDescent="0.25">
      <c r="A12" s="1">
        <v>64.5</v>
      </c>
    </row>
    <row r="13" spans="1:8" x14ac:dyDescent="0.25">
      <c r="A13" s="1">
        <v>64.3</v>
      </c>
    </row>
    <row r="14" spans="1:8" x14ac:dyDescent="0.25">
      <c r="A14" s="1">
        <v>64.599999999999994</v>
      </c>
      <c r="C14" s="1"/>
      <c r="D14" s="1"/>
    </row>
    <row r="15" spans="1:8" x14ac:dyDescent="0.25">
      <c r="A15" s="1">
        <v>64.8</v>
      </c>
      <c r="C15" s="1"/>
      <c r="D15" s="1"/>
    </row>
    <row r="16" spans="1:8" x14ac:dyDescent="0.25">
      <c r="A16" s="1">
        <v>64.2</v>
      </c>
      <c r="C16" s="1"/>
      <c r="D16" s="1"/>
    </row>
    <row r="17" spans="1:7" x14ac:dyDescent="0.25">
      <c r="A17" s="1">
        <v>64.3</v>
      </c>
      <c r="C17" s="1"/>
      <c r="D17" s="1"/>
    </row>
    <row r="18" spans="1:7" x14ac:dyDescent="0.25">
      <c r="C18" s="1"/>
      <c r="D18" s="1"/>
    </row>
    <row r="19" spans="1:7" x14ac:dyDescent="0.25">
      <c r="A19" s="11" t="s">
        <v>6</v>
      </c>
      <c r="B19" s="11"/>
      <c r="C19" s="11"/>
      <c r="D19" s="10">
        <f>COUNT(A8:A17)</f>
        <v>10</v>
      </c>
    </row>
    <row r="20" spans="1:7" x14ac:dyDescent="0.25">
      <c r="A20" s="11" t="s">
        <v>4</v>
      </c>
      <c r="B20" s="11"/>
      <c r="C20" s="11"/>
      <c r="D20" s="10">
        <f>AVERAGE(A8:A17)</f>
        <v>64.459999999999994</v>
      </c>
    </row>
    <row r="21" spans="1:7" x14ac:dyDescent="0.25">
      <c r="A21" s="11" t="s">
        <v>5</v>
      </c>
      <c r="B21" s="11"/>
      <c r="C21" s="11"/>
      <c r="D21" s="10">
        <v>1</v>
      </c>
    </row>
    <row r="22" spans="1:7" x14ac:dyDescent="0.25">
      <c r="A22" s="11" t="s">
        <v>7</v>
      </c>
      <c r="B22" s="11"/>
      <c r="C22" s="11"/>
      <c r="D22" s="10">
        <v>0.95</v>
      </c>
    </row>
    <row r="23" spans="1:7" x14ac:dyDescent="0.25">
      <c r="A23" s="13" t="s">
        <v>8</v>
      </c>
      <c r="B23" s="13"/>
      <c r="C23" s="13"/>
      <c r="D23" s="10">
        <f>1-D22</f>
        <v>5.0000000000000044E-2</v>
      </c>
    </row>
    <row r="24" spans="1:7" x14ac:dyDescent="0.25">
      <c r="A24" s="14" t="s">
        <v>9</v>
      </c>
      <c r="B24" s="14"/>
      <c r="C24" s="14"/>
      <c r="D24" s="10">
        <f>1-D23/2</f>
        <v>0.97499999999999998</v>
      </c>
    </row>
    <row r="25" spans="1:7" ht="15.75" x14ac:dyDescent="0.25">
      <c r="A25" s="14" t="s">
        <v>10</v>
      </c>
      <c r="B25" s="14"/>
      <c r="C25" s="14"/>
      <c r="D25" s="10">
        <f>_xlfn.NORM.S.INV(D24)</f>
        <v>1.9599639845400536</v>
      </c>
      <c r="G25" s="2" t="s">
        <v>1</v>
      </c>
    </row>
    <row r="26" spans="1:7" x14ac:dyDescent="0.25">
      <c r="A26" s="14" t="s">
        <v>11</v>
      </c>
      <c r="B26" s="14"/>
      <c r="C26" s="14"/>
      <c r="D26" s="10">
        <f>D20-D25*SQRT(D21/D19)</f>
        <v>63.840204967695435</v>
      </c>
      <c r="G26" t="s">
        <v>2</v>
      </c>
    </row>
    <row r="27" spans="1:7" x14ac:dyDescent="0.25">
      <c r="A27" s="14" t="s">
        <v>12</v>
      </c>
      <c r="B27" s="14"/>
      <c r="C27" s="14"/>
      <c r="D27" s="10">
        <f>D20+D25*SQRT(D21/D19)</f>
        <v>65.07979503230456</v>
      </c>
      <c r="G27" t="s">
        <v>22</v>
      </c>
    </row>
  </sheetData>
  <mergeCells count="10">
    <mergeCell ref="A23:C23"/>
    <mergeCell ref="A24:C24"/>
    <mergeCell ref="A25:C25"/>
    <mergeCell ref="A26:C26"/>
    <mergeCell ref="A27:C27"/>
    <mergeCell ref="A1:H6"/>
    <mergeCell ref="A19:C19"/>
    <mergeCell ref="A20:C20"/>
    <mergeCell ref="A21:C21"/>
    <mergeCell ref="A22:C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3679-6BBB-43E0-8FC3-02A39D05D63C}">
  <dimension ref="A1:H14"/>
  <sheetViews>
    <sheetView workbookViewId="0">
      <selection activeCell="A6" sqref="A6:C14"/>
    </sheetView>
  </sheetViews>
  <sheetFormatPr defaultRowHeight="15" x14ac:dyDescent="0.25"/>
  <sheetData>
    <row r="1" spans="1:8" x14ac:dyDescent="0.25">
      <c r="A1" s="15" t="s">
        <v>23</v>
      </c>
      <c r="B1" s="14"/>
      <c r="C1" s="14"/>
      <c r="D1" s="14"/>
      <c r="E1" s="14"/>
      <c r="F1" s="14"/>
      <c r="G1" s="14"/>
      <c r="H1" s="14"/>
    </row>
    <row r="2" spans="1:8" x14ac:dyDescent="0.25">
      <c r="A2" s="14"/>
      <c r="B2" s="14"/>
      <c r="C2" s="14"/>
      <c r="D2" s="14"/>
      <c r="E2" s="14"/>
      <c r="F2" s="14"/>
      <c r="G2" s="14"/>
      <c r="H2" s="14"/>
    </row>
    <row r="3" spans="1:8" x14ac:dyDescent="0.25">
      <c r="A3" s="14"/>
      <c r="B3" s="14"/>
      <c r="C3" s="14"/>
      <c r="D3" s="14"/>
      <c r="E3" s="14"/>
      <c r="F3" s="14"/>
      <c r="G3" s="14"/>
      <c r="H3" s="14"/>
    </row>
    <row r="4" spans="1:8" x14ac:dyDescent="0.25">
      <c r="A4" s="14"/>
      <c r="B4" s="14"/>
      <c r="C4" s="14"/>
      <c r="D4" s="14"/>
      <c r="E4" s="14"/>
      <c r="F4" s="14"/>
      <c r="G4" s="14"/>
      <c r="H4" s="14"/>
    </row>
    <row r="6" spans="1:8" x14ac:dyDescent="0.25">
      <c r="A6" s="11" t="s">
        <v>6</v>
      </c>
      <c r="B6" s="11"/>
      <c r="C6" s="11"/>
      <c r="D6">
        <v>15</v>
      </c>
    </row>
    <row r="7" spans="1:8" x14ac:dyDescent="0.25">
      <c r="A7" s="11" t="s">
        <v>4</v>
      </c>
      <c r="B7" s="11"/>
      <c r="C7" s="11"/>
      <c r="D7">
        <v>30</v>
      </c>
    </row>
    <row r="8" spans="1:8" x14ac:dyDescent="0.25">
      <c r="A8" s="11" t="s">
        <v>15</v>
      </c>
      <c r="B8" s="11"/>
      <c r="C8" s="11"/>
      <c r="D8">
        <v>9</v>
      </c>
    </row>
    <row r="9" spans="1:8" x14ac:dyDescent="0.25">
      <c r="A9" s="11" t="s">
        <v>7</v>
      </c>
      <c r="B9" s="11"/>
      <c r="C9" s="11"/>
      <c r="D9">
        <v>0.9</v>
      </c>
    </row>
    <row r="10" spans="1:8" x14ac:dyDescent="0.25">
      <c r="A10" s="13" t="s">
        <v>8</v>
      </c>
      <c r="B10" s="13"/>
      <c r="C10" s="13"/>
      <c r="D10">
        <f>1-D9</f>
        <v>9.9999999999999978E-2</v>
      </c>
    </row>
    <row r="11" spans="1:8" x14ac:dyDescent="0.25">
      <c r="A11" s="14" t="s">
        <v>9</v>
      </c>
      <c r="B11" s="14"/>
      <c r="C11" s="14"/>
      <c r="D11">
        <f>1-D10/2</f>
        <v>0.95</v>
      </c>
    </row>
    <row r="12" spans="1:8" x14ac:dyDescent="0.25">
      <c r="A12" s="14" t="s">
        <v>14</v>
      </c>
      <c r="B12" s="14"/>
      <c r="C12" s="14"/>
      <c r="D12">
        <f>_xlfn.T.INV(D11, D6-1)</f>
        <v>1.7613101357748921</v>
      </c>
    </row>
    <row r="13" spans="1:8" x14ac:dyDescent="0.25">
      <c r="A13" s="14" t="s">
        <v>11</v>
      </c>
      <c r="B13" s="14"/>
      <c r="C13" s="14"/>
      <c r="D13">
        <f>D7-D12*SQRT(D8/D6)</f>
        <v>28.635695035327505</v>
      </c>
    </row>
    <row r="14" spans="1:8" x14ac:dyDescent="0.25">
      <c r="A14" s="14" t="s">
        <v>12</v>
      </c>
      <c r="B14" s="14"/>
      <c r="C14" s="14"/>
      <c r="D14">
        <f>D7+D12*SQRT(D8/D6)</f>
        <v>31.364304964672495</v>
      </c>
    </row>
  </sheetData>
  <mergeCells count="10">
    <mergeCell ref="A10:C10"/>
    <mergeCell ref="A11:C11"/>
    <mergeCell ref="A12:C12"/>
    <mergeCell ref="A13:C13"/>
    <mergeCell ref="A14:C14"/>
    <mergeCell ref="A1:H4"/>
    <mergeCell ref="A6:C6"/>
    <mergeCell ref="A7:C7"/>
    <mergeCell ref="A8:C8"/>
    <mergeCell ref="A9:C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FD12-3707-4CBB-B781-32B4BFBAABF4}">
  <dimension ref="A1:G14"/>
  <sheetViews>
    <sheetView workbookViewId="0">
      <selection activeCell="F39" sqref="F39"/>
    </sheetView>
  </sheetViews>
  <sheetFormatPr defaultRowHeight="15" x14ac:dyDescent="0.25"/>
  <sheetData>
    <row r="1" spans="1:7" ht="15" customHeight="1" x14ac:dyDescent="0.25">
      <c r="A1" s="15" t="s">
        <v>28</v>
      </c>
      <c r="B1" s="15"/>
      <c r="C1" s="15"/>
      <c r="D1" s="15"/>
      <c r="E1" s="15"/>
      <c r="F1" s="15"/>
      <c r="G1" s="15"/>
    </row>
    <row r="2" spans="1:7" x14ac:dyDescent="0.25">
      <c r="A2" s="15"/>
      <c r="B2" s="15"/>
      <c r="C2" s="15"/>
      <c r="D2" s="15"/>
      <c r="E2" s="15"/>
      <c r="F2" s="15"/>
      <c r="G2" s="15"/>
    </row>
    <row r="3" spans="1:7" x14ac:dyDescent="0.25">
      <c r="A3" s="15"/>
      <c r="B3" s="15"/>
      <c r="C3" s="15"/>
      <c r="D3" s="15"/>
      <c r="E3" s="15"/>
      <c r="F3" s="15"/>
      <c r="G3" s="15"/>
    </row>
    <row r="4" spans="1:7" x14ac:dyDescent="0.25">
      <c r="A4" s="15"/>
      <c r="B4" s="15"/>
      <c r="C4" s="15"/>
      <c r="D4" s="15"/>
      <c r="E4" s="15"/>
      <c r="F4" s="15"/>
      <c r="G4" s="15"/>
    </row>
    <row r="6" spans="1:7" x14ac:dyDescent="0.25">
      <c r="A6" s="11" t="s">
        <v>6</v>
      </c>
      <c r="B6" s="11"/>
      <c r="C6" s="11"/>
      <c r="D6">
        <v>200</v>
      </c>
    </row>
    <row r="7" spans="1:7" x14ac:dyDescent="0.25">
      <c r="A7" s="11" t="s">
        <v>4</v>
      </c>
      <c r="B7" s="11"/>
      <c r="C7" s="11"/>
      <c r="D7">
        <v>20</v>
      </c>
    </row>
    <row r="8" spans="1:7" x14ac:dyDescent="0.25">
      <c r="A8" s="11" t="s">
        <v>15</v>
      </c>
      <c r="B8" s="11"/>
      <c r="C8" s="11"/>
      <c r="D8">
        <v>25</v>
      </c>
    </row>
    <row r="9" spans="1:7" x14ac:dyDescent="0.25">
      <c r="A9" s="11" t="s">
        <v>7</v>
      </c>
      <c r="B9" s="11"/>
      <c r="C9" s="11"/>
      <c r="D9">
        <v>0.9</v>
      </c>
    </row>
    <row r="10" spans="1:7" x14ac:dyDescent="0.25">
      <c r="A10" s="13" t="s">
        <v>8</v>
      </c>
      <c r="B10" s="13"/>
      <c r="C10" s="13"/>
      <c r="D10">
        <f>1-D9</f>
        <v>9.9999999999999978E-2</v>
      </c>
    </row>
    <row r="11" spans="1:7" x14ac:dyDescent="0.25">
      <c r="A11" s="14" t="s">
        <v>9</v>
      </c>
      <c r="B11" s="14"/>
      <c r="C11" s="14"/>
      <c r="D11">
        <f>1-D10/2</f>
        <v>0.95</v>
      </c>
    </row>
    <row r="12" spans="1:7" x14ac:dyDescent="0.25">
      <c r="A12" s="14" t="s">
        <v>14</v>
      </c>
      <c r="B12" s="14"/>
      <c r="C12" s="14"/>
      <c r="D12">
        <f>_xlfn.T.INV(D11,D6-1)</f>
        <v>1.6525467461665586</v>
      </c>
    </row>
    <row r="13" spans="1:7" x14ac:dyDescent="0.25">
      <c r="A13" s="14" t="s">
        <v>11</v>
      </c>
      <c r="B13" s="14"/>
      <c r="C13" s="14"/>
      <c r="D13">
        <f>D7-D12*SQRT(D8/D6)</f>
        <v>19.41573649477893</v>
      </c>
    </row>
    <row r="14" spans="1:7" x14ac:dyDescent="0.25">
      <c r="A14" s="14" t="s">
        <v>12</v>
      </c>
      <c r="B14" s="14"/>
      <c r="C14" s="14"/>
      <c r="D14">
        <f>D7+D12*SQRT(D8/D6)</f>
        <v>20.58426350522107</v>
      </c>
    </row>
  </sheetData>
  <mergeCells count="10">
    <mergeCell ref="A10:C10"/>
    <mergeCell ref="A11:C11"/>
    <mergeCell ref="A12:C12"/>
    <mergeCell ref="A13:C13"/>
    <mergeCell ref="A14:C14"/>
    <mergeCell ref="A1:G4"/>
    <mergeCell ref="A6:C6"/>
    <mergeCell ref="A7:C7"/>
    <mergeCell ref="A8:C8"/>
    <mergeCell ref="A9:C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97C2-0E27-4C3E-B78E-FB56B8DCA8FF}">
  <dimension ref="A1:P38"/>
  <sheetViews>
    <sheetView tabSelected="1" topLeftCell="A7" workbookViewId="0">
      <selection activeCell="G38" sqref="G38:P38"/>
    </sheetView>
  </sheetViews>
  <sheetFormatPr defaultRowHeight="15" x14ac:dyDescent="0.25"/>
  <cols>
    <col min="1" max="1" width="18.7109375" customWidth="1"/>
  </cols>
  <sheetData>
    <row r="1" spans="1:7" ht="15" customHeight="1" x14ac:dyDescent="0.25">
      <c r="A1" s="15" t="s">
        <v>30</v>
      </c>
      <c r="B1" s="15"/>
      <c r="C1" s="15"/>
      <c r="D1" s="15"/>
      <c r="E1" s="15"/>
      <c r="F1" s="15"/>
      <c r="G1" s="15"/>
    </row>
    <row r="2" spans="1:7" x14ac:dyDescent="0.25">
      <c r="A2" s="15"/>
      <c r="B2" s="15"/>
      <c r="C2" s="15"/>
      <c r="D2" s="15"/>
      <c r="E2" s="15"/>
      <c r="F2" s="15"/>
      <c r="G2" s="15"/>
    </row>
    <row r="3" spans="1:7" x14ac:dyDescent="0.25">
      <c r="A3" s="15"/>
      <c r="B3" s="15"/>
      <c r="C3" s="15"/>
      <c r="D3" s="15"/>
      <c r="E3" s="15"/>
      <c r="F3" s="15"/>
      <c r="G3" s="15"/>
    </row>
    <row r="4" spans="1:7" x14ac:dyDescent="0.25">
      <c r="A4" s="15"/>
      <c r="B4" s="15"/>
      <c r="C4" s="15"/>
      <c r="D4" s="15"/>
      <c r="E4" s="15"/>
      <c r="F4" s="15"/>
      <c r="G4" s="15"/>
    </row>
    <row r="5" spans="1:7" ht="15" customHeight="1" x14ac:dyDescent="0.25">
      <c r="A5" s="15"/>
      <c r="B5" s="15"/>
      <c r="C5" s="15"/>
      <c r="D5" s="15"/>
      <c r="E5" s="15"/>
      <c r="F5" s="15"/>
      <c r="G5" s="15"/>
    </row>
    <row r="6" spans="1:7" x14ac:dyDescent="0.25">
      <c r="A6" s="9"/>
      <c r="B6" s="9"/>
      <c r="C6" s="9"/>
      <c r="D6" s="9"/>
      <c r="E6" s="9"/>
      <c r="F6" s="9"/>
      <c r="G6" s="9"/>
    </row>
    <row r="7" spans="1:7" x14ac:dyDescent="0.25">
      <c r="A7" s="6" t="s">
        <v>29</v>
      </c>
    </row>
    <row r="8" spans="1:7" x14ac:dyDescent="0.25">
      <c r="A8" s="7">
        <v>5</v>
      </c>
    </row>
    <row r="9" spans="1:7" x14ac:dyDescent="0.25">
      <c r="A9" s="7">
        <v>3.4</v>
      </c>
    </row>
    <row r="10" spans="1:7" x14ac:dyDescent="0.25">
      <c r="A10" s="7">
        <v>3.9</v>
      </c>
    </row>
    <row r="11" spans="1:7" x14ac:dyDescent="0.25">
      <c r="A11" s="7">
        <v>1.3</v>
      </c>
    </row>
    <row r="12" spans="1:7" x14ac:dyDescent="0.25">
      <c r="A12" s="7">
        <v>0.2</v>
      </c>
    </row>
    <row r="13" spans="1:7" x14ac:dyDescent="0.25">
      <c r="A13" s="7">
        <v>0.9</v>
      </c>
    </row>
    <row r="14" spans="1:7" x14ac:dyDescent="0.25">
      <c r="A14" s="7">
        <v>2.7</v>
      </c>
    </row>
    <row r="15" spans="1:7" x14ac:dyDescent="0.25">
      <c r="A15" s="7">
        <v>3.7</v>
      </c>
    </row>
    <row r="16" spans="1:7" x14ac:dyDescent="0.25">
      <c r="A16" s="7">
        <v>3.8</v>
      </c>
    </row>
    <row r="17" spans="1:4" x14ac:dyDescent="0.25">
      <c r="A17" s="7">
        <v>4.0999999999999996</v>
      </c>
    </row>
    <row r="18" spans="1:4" x14ac:dyDescent="0.25">
      <c r="A18" s="7">
        <v>1</v>
      </c>
    </row>
    <row r="19" spans="1:4" x14ac:dyDescent="0.25">
      <c r="A19" s="7">
        <v>1</v>
      </c>
    </row>
    <row r="20" spans="1:4" x14ac:dyDescent="0.25">
      <c r="A20" s="7">
        <v>0.8</v>
      </c>
    </row>
    <row r="21" spans="1:4" x14ac:dyDescent="0.25">
      <c r="A21" s="7">
        <v>0.4</v>
      </c>
    </row>
    <row r="22" spans="1:4" x14ac:dyDescent="0.25">
      <c r="A22" s="7">
        <v>3.8</v>
      </c>
    </row>
    <row r="23" spans="1:4" x14ac:dyDescent="0.25">
      <c r="A23" s="7">
        <v>4.5</v>
      </c>
    </row>
    <row r="24" spans="1:4" x14ac:dyDescent="0.25">
      <c r="A24" s="7">
        <v>5.3</v>
      </c>
    </row>
    <row r="25" spans="1:4" x14ac:dyDescent="0.25">
      <c r="A25" s="7">
        <v>6.1</v>
      </c>
    </row>
    <row r="26" spans="1:4" x14ac:dyDescent="0.25">
      <c r="A26" s="7">
        <v>6.9</v>
      </c>
    </row>
    <row r="27" spans="1:4" x14ac:dyDescent="0.25">
      <c r="A27" s="7">
        <v>6.5</v>
      </c>
    </row>
    <row r="29" spans="1:4" x14ac:dyDescent="0.25">
      <c r="A29" s="11" t="s">
        <v>6</v>
      </c>
      <c r="B29" s="11"/>
      <c r="C29" s="11"/>
      <c r="D29">
        <f>COUNT(A8:A27)</f>
        <v>20</v>
      </c>
    </row>
    <row r="30" spans="1:4" x14ac:dyDescent="0.25">
      <c r="A30" s="11" t="s">
        <v>4</v>
      </c>
      <c r="B30" s="11"/>
      <c r="C30" s="11"/>
      <c r="D30">
        <f>AVERAGE(A8:A27)</f>
        <v>3.2649999999999997</v>
      </c>
    </row>
    <row r="31" spans="1:4" x14ac:dyDescent="0.25">
      <c r="A31" s="11" t="s">
        <v>15</v>
      </c>
      <c r="B31" s="11"/>
      <c r="C31" s="11"/>
      <c r="D31">
        <f>_xlfn.VAR.S(A8:A27)</f>
        <v>4.5255526315789494</v>
      </c>
    </row>
    <row r="32" spans="1:4" x14ac:dyDescent="0.25">
      <c r="A32" s="11" t="s">
        <v>7</v>
      </c>
      <c r="B32" s="11"/>
      <c r="C32" s="11"/>
      <c r="D32">
        <v>0.95</v>
      </c>
    </row>
    <row r="33" spans="1:16" x14ac:dyDescent="0.25">
      <c r="A33" s="13" t="s">
        <v>8</v>
      </c>
      <c r="B33" s="13"/>
      <c r="C33" s="13"/>
      <c r="D33">
        <f>1-D32</f>
        <v>5.0000000000000044E-2</v>
      </c>
    </row>
    <row r="34" spans="1:16" x14ac:dyDescent="0.25">
      <c r="A34" s="14" t="s">
        <v>9</v>
      </c>
      <c r="B34" s="14"/>
      <c r="C34" s="14"/>
      <c r="D34">
        <f>1-D33/2</f>
        <v>0.97499999999999998</v>
      </c>
    </row>
    <row r="35" spans="1:16" x14ac:dyDescent="0.25">
      <c r="A35" s="14" t="s">
        <v>14</v>
      </c>
      <c r="B35" s="14"/>
      <c r="C35" s="14"/>
      <c r="D35">
        <f>_xlfn.T.INV(D34,D29-1)</f>
        <v>2.0930240544083087</v>
      </c>
    </row>
    <row r="36" spans="1:16" x14ac:dyDescent="0.25">
      <c r="A36" s="14" t="s">
        <v>11</v>
      </c>
      <c r="B36" s="14"/>
      <c r="C36" s="14"/>
      <c r="D36">
        <f>D30-D35*SQRT(D31/D29)</f>
        <v>2.2693767454900211</v>
      </c>
    </row>
    <row r="37" spans="1:16" x14ac:dyDescent="0.25">
      <c r="A37" s="14" t="s">
        <v>12</v>
      </c>
      <c r="B37" s="14"/>
      <c r="C37" s="14"/>
      <c r="D37">
        <f>D30+D35*SQRT(D31/D29)</f>
        <v>4.2606232545099783</v>
      </c>
    </row>
    <row r="38" spans="1:16" ht="15" customHeight="1" x14ac:dyDescent="0.25">
      <c r="G38" s="16" t="s">
        <v>35</v>
      </c>
      <c r="H38" s="16"/>
      <c r="I38" s="16"/>
      <c r="J38" s="16"/>
      <c r="K38" s="16"/>
      <c r="L38" s="16"/>
      <c r="M38" s="16"/>
      <c r="N38" s="16"/>
      <c r="O38" s="16"/>
      <c r="P38" s="16"/>
    </row>
  </sheetData>
  <mergeCells count="11">
    <mergeCell ref="G38:P38"/>
    <mergeCell ref="A33:C33"/>
    <mergeCell ref="A34:C34"/>
    <mergeCell ref="A35:C35"/>
    <mergeCell ref="A36:C36"/>
    <mergeCell ref="A37:C37"/>
    <mergeCell ref="A1:G5"/>
    <mergeCell ref="A29:C29"/>
    <mergeCell ref="A30:C30"/>
    <mergeCell ref="A31:C31"/>
    <mergeCell ref="A32:C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6.8.</vt:lpstr>
      <vt:lpstr>6.10</vt:lpstr>
      <vt:lpstr>6.20</vt:lpstr>
      <vt:lpstr>Z-6.21</vt:lpstr>
      <vt:lpstr>5.</vt:lpstr>
      <vt:lpstr>6.11</vt:lpstr>
      <vt:lpstr>6.12</vt:lpstr>
      <vt:lpst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Adzaga</dc:creator>
  <cp:lastModifiedBy>Nikola Adzaga</cp:lastModifiedBy>
  <dcterms:created xsi:type="dcterms:W3CDTF">2018-11-07T14:47:23Z</dcterms:created>
  <dcterms:modified xsi:type="dcterms:W3CDTF">2019-01-25T13:19:15Z</dcterms:modified>
</cp:coreProperties>
</file>