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oint\Desktop\IZVRŠENJE PLANA 2023\"/>
    </mc:Choice>
  </mc:AlternateContent>
  <xr:revisionPtr revIDLastSave="0" documentId="13_ncr:1_{D30082E5-505F-4BFA-BE23-958B88856458}" xr6:coauthVersionLast="47" xr6:coauthVersionMax="47" xr10:uidLastSave="{00000000-0000-0000-0000-000000000000}"/>
  <bookViews>
    <workbookView xWindow="-120" yWindow="-120" windowWidth="29040" windowHeight="15840" xr2:uid="{361742E2-9D77-42FB-A044-0B701E975728}"/>
  </bookViews>
  <sheets>
    <sheet name="POSEBNI DIO" sheetId="1" r:id="rId1"/>
    <sheet name="Sheet2" sheetId="2" r:id="rId2"/>
    <sheet name="Sheet3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74" i="1" l="1"/>
  <c r="E638" i="1"/>
  <c r="E664" i="1"/>
  <c r="E611" i="1"/>
  <c r="E614" i="1"/>
  <c r="E617" i="1"/>
  <c r="E627" i="1"/>
  <c r="E628" i="1"/>
  <c r="E572" i="1"/>
  <c r="E573" i="1"/>
  <c r="E574" i="1"/>
  <c r="E581" i="1"/>
  <c r="E530" i="1"/>
  <c r="E531" i="1"/>
  <c r="E532" i="1"/>
  <c r="E539" i="1"/>
  <c r="E519" i="1"/>
  <c r="E464" i="1"/>
  <c r="E468" i="1"/>
  <c r="E475" i="1"/>
  <c r="E476" i="1"/>
  <c r="E477" i="1"/>
  <c r="E485" i="1"/>
  <c r="E452" i="1"/>
  <c r="E456" i="1"/>
  <c r="E412" i="1"/>
  <c r="E413" i="1"/>
  <c r="E414" i="1"/>
  <c r="E422" i="1"/>
  <c r="E400" i="1"/>
  <c r="E387" i="1"/>
  <c r="E353" i="1"/>
  <c r="E343" i="1"/>
  <c r="E344" i="1"/>
  <c r="E345" i="1"/>
  <c r="E322" i="1"/>
  <c r="E300" i="1"/>
  <c r="E257" i="1"/>
  <c r="E258" i="1"/>
  <c r="E259" i="1"/>
  <c r="E268" i="1"/>
  <c r="E217" i="1"/>
  <c r="E228" i="1"/>
  <c r="E234" i="1"/>
  <c r="E185" i="1"/>
  <c r="E174" i="1"/>
  <c r="E175" i="1"/>
  <c r="E176" i="1"/>
  <c r="E119" i="1"/>
  <c r="E79" i="1"/>
  <c r="E86" i="1"/>
  <c r="E64" i="1"/>
  <c r="E65" i="1"/>
  <c r="E66" i="1"/>
  <c r="E72" i="1"/>
  <c r="E76" i="1"/>
  <c r="E55" i="1"/>
  <c r="E59" i="1"/>
  <c r="E25" i="1"/>
  <c r="E26" i="1"/>
  <c r="E27" i="1"/>
  <c r="E32" i="1"/>
  <c r="E6" i="1"/>
  <c r="E7" i="1"/>
  <c r="E8" i="1"/>
  <c r="E9" i="1"/>
  <c r="E17" i="1"/>
  <c r="C5" i="1"/>
  <c r="C6" i="1"/>
  <c r="C7" i="1"/>
  <c r="E5" i="1"/>
  <c r="C413" i="1"/>
  <c r="C464" i="1"/>
  <c r="C258" i="1"/>
  <c r="C257" i="1" s="1"/>
  <c r="C175" i="1"/>
  <c r="C174" i="1" s="1"/>
  <c r="C79" i="1"/>
  <c r="C65" i="1"/>
  <c r="C64" i="1" s="1"/>
  <c r="C26" i="1"/>
  <c r="C25" i="1" s="1"/>
  <c r="C8" i="1"/>
  <c r="D679" i="1"/>
  <c r="D676" i="1"/>
  <c r="D665" i="1"/>
  <c r="D664" i="1" s="1"/>
  <c r="D651" i="1"/>
  <c r="D644" i="1"/>
  <c r="D621" i="1"/>
  <c r="D615" i="1"/>
  <c r="D612" i="1"/>
  <c r="D609" i="1"/>
  <c r="D602" i="1"/>
  <c r="D594" i="1"/>
  <c r="D587" i="1"/>
  <c r="D582" i="1"/>
  <c r="D579" i="1"/>
  <c r="D577" i="1"/>
  <c r="D575" i="1"/>
  <c r="D550" i="1"/>
  <c r="D545" i="1"/>
  <c r="D540" i="1"/>
  <c r="D537" i="1"/>
  <c r="D535" i="1"/>
  <c r="D533" i="1"/>
  <c r="D524" i="1"/>
  <c r="D509" i="1"/>
  <c r="D498" i="1"/>
  <c r="D491" i="1"/>
  <c r="D486" i="1"/>
  <c r="D482" i="1"/>
  <c r="D480" i="1"/>
  <c r="D478" i="1"/>
  <c r="D469" i="1"/>
  <c r="D466" i="1"/>
  <c r="D462" i="1" s="1"/>
  <c r="D457" i="1"/>
  <c r="D456" i="1" s="1"/>
  <c r="D453" i="1"/>
  <c r="D446" i="1"/>
  <c r="D444" i="1"/>
  <c r="D435" i="1"/>
  <c r="D428" i="1"/>
  <c r="D423" i="1"/>
  <c r="D419" i="1"/>
  <c r="D417" i="1"/>
  <c r="D415" i="1"/>
  <c r="D404" i="1"/>
  <c r="D403" i="1" s="1"/>
  <c r="D388" i="1"/>
  <c r="D377" i="1"/>
  <c r="D375" i="1"/>
  <c r="D366" i="1"/>
  <c r="D359" i="1"/>
  <c r="D354" i="1"/>
  <c r="D350" i="1"/>
  <c r="D348" i="1"/>
  <c r="D346" i="1"/>
  <c r="D339" i="1"/>
  <c r="D328" i="1"/>
  <c r="D327" i="1" s="1"/>
  <c r="D301" i="1"/>
  <c r="D300" i="1" s="1"/>
  <c r="D293" i="1"/>
  <c r="D291" i="1"/>
  <c r="D288" i="1"/>
  <c r="D274" i="1"/>
  <c r="D269" i="1"/>
  <c r="D265" i="1"/>
  <c r="D263" i="1"/>
  <c r="D260" i="1"/>
  <c r="D255" i="1"/>
  <c r="D254" i="1" s="1"/>
  <c r="D251" i="1"/>
  <c r="D236" i="1"/>
  <c r="D232" i="1"/>
  <c r="D220" i="1"/>
  <c r="D218" i="1"/>
  <c r="D210" i="1"/>
  <c r="D208" i="1"/>
  <c r="D198" i="1"/>
  <c r="D191" i="1"/>
  <c r="D186" i="1"/>
  <c r="D182" i="1"/>
  <c r="D180" i="1"/>
  <c r="D177" i="1"/>
  <c r="C412" i="1" l="1"/>
  <c r="D675" i="1"/>
  <c r="D638" i="1"/>
  <c r="D628" i="1" s="1"/>
  <c r="C628" i="1"/>
  <c r="C627" i="1" s="1"/>
  <c r="D678" i="1"/>
  <c r="D281" i="1"/>
  <c r="D614" i="1"/>
  <c r="D485" i="1"/>
  <c r="D608" i="1"/>
  <c r="D618" i="1"/>
  <c r="D581" i="1"/>
  <c r="D611" i="1"/>
  <c r="C531" i="1"/>
  <c r="C530" i="1" s="1"/>
  <c r="D539" i="1"/>
  <c r="D532" i="1"/>
  <c r="D345" i="1"/>
  <c r="D477" i="1"/>
  <c r="D523" i="1"/>
  <c r="D422" i="1"/>
  <c r="D414" i="1"/>
  <c r="D452" i="1"/>
  <c r="D468" i="1"/>
  <c r="D235" i="1"/>
  <c r="D250" i="1"/>
  <c r="D387" i="1"/>
  <c r="D400" i="1"/>
  <c r="D353" i="1"/>
  <c r="D176" i="1"/>
  <c r="D259" i="1"/>
  <c r="D322" i="1"/>
  <c r="D228" i="1"/>
  <c r="D185" i="1"/>
  <c r="D217" i="1"/>
  <c r="D674" i="1" l="1"/>
  <c r="C573" i="1"/>
  <c r="C572" i="1" s="1"/>
  <c r="D268" i="1"/>
  <c r="D574" i="1"/>
  <c r="D573" i="1" s="1"/>
  <c r="C476" i="1"/>
  <c r="C475" i="1" s="1"/>
  <c r="D617" i="1"/>
  <c r="D531" i="1"/>
  <c r="D519" i="1"/>
  <c r="D476" i="1"/>
  <c r="D413" i="1"/>
  <c r="D464" i="1"/>
  <c r="D234" i="1"/>
  <c r="C344" i="1"/>
  <c r="C343" i="1" s="1"/>
  <c r="D344" i="1"/>
  <c r="D258" i="1"/>
  <c r="D175" i="1"/>
  <c r="D105" i="1" l="1"/>
  <c r="D87" i="1"/>
  <c r="D90" i="1"/>
  <c r="D108" i="1"/>
  <c r="D115" i="1"/>
  <c r="D120" i="1"/>
  <c r="D126" i="1"/>
  <c r="D119" i="1" l="1"/>
  <c r="D23" i="1"/>
  <c r="D60" i="1" l="1"/>
  <c r="D51" i="1"/>
  <c r="D41" i="1"/>
  <c r="D106" i="1" l="1"/>
  <c r="D77" i="1"/>
  <c r="D76" i="1" s="1"/>
  <c r="D73" i="1"/>
  <c r="D72" i="1" s="1"/>
  <c r="D69" i="1"/>
  <c r="D67" i="1"/>
  <c r="D59" i="1"/>
  <c r="D56" i="1"/>
  <c r="D55" i="1" s="1"/>
  <c r="D49" i="1"/>
  <c r="D36" i="1"/>
  <c r="D33" i="1"/>
  <c r="D30" i="1"/>
  <c r="D28" i="1"/>
  <c r="D21" i="1"/>
  <c r="D18" i="1"/>
  <c r="D15" i="1"/>
  <c r="D10" i="1"/>
  <c r="F666" i="3"/>
  <c r="F665" i="3"/>
  <c r="F664" i="3"/>
  <c r="D664" i="3"/>
  <c r="E662" i="3"/>
  <c r="F661" i="3"/>
  <c r="E661" i="3"/>
  <c r="E646" i="3"/>
  <c r="E645" i="3"/>
  <c r="E644" i="3" s="1"/>
  <c r="E635" i="3"/>
  <c r="E634" i="3"/>
  <c r="E605" i="3"/>
  <c r="E592" i="3" s="1"/>
  <c r="E598" i="3"/>
  <c r="D582" i="3"/>
  <c r="D581" i="3" s="1"/>
  <c r="E553" i="3"/>
  <c r="E552" i="3"/>
  <c r="E538" i="3"/>
  <c r="E526" i="3"/>
  <c r="E513" i="3"/>
  <c r="E503" i="3" s="1"/>
  <c r="E502" i="3" s="1"/>
  <c r="F502" i="3" s="1"/>
  <c r="E492" i="3"/>
  <c r="E491" i="3" s="1"/>
  <c r="E490" i="3" s="1"/>
  <c r="E488" i="3"/>
  <c r="E487" i="3"/>
  <c r="E481" i="3"/>
  <c r="E473" i="3"/>
  <c r="E466" i="3"/>
  <c r="E462" i="3"/>
  <c r="E461" i="3" s="1"/>
  <c r="F461" i="3" s="1"/>
  <c r="E459" i="3"/>
  <c r="E457" i="3"/>
  <c r="E454" i="3" s="1"/>
  <c r="E455" i="3"/>
  <c r="D453" i="3"/>
  <c r="D452" i="3" s="1"/>
  <c r="E439" i="3"/>
  <c r="E434" i="3"/>
  <c r="E430" i="3"/>
  <c r="E429" i="3"/>
  <c r="F429" i="3" s="1"/>
  <c r="E427" i="3"/>
  <c r="E425" i="3"/>
  <c r="E423" i="3"/>
  <c r="E422" i="3" s="1"/>
  <c r="D421" i="3"/>
  <c r="D420" i="3" s="1"/>
  <c r="E410" i="3"/>
  <c r="E409" i="3" s="1"/>
  <c r="E389" i="3"/>
  <c r="E378" i="3"/>
  <c r="E371" i="3"/>
  <c r="E365" i="3" s="1"/>
  <c r="F365" i="3" s="1"/>
  <c r="E366" i="3"/>
  <c r="E362" i="3"/>
  <c r="E360" i="3"/>
  <c r="E358" i="3"/>
  <c r="E357" i="3" s="1"/>
  <c r="D356" i="3"/>
  <c r="D355" i="3"/>
  <c r="E345" i="3"/>
  <c r="E344" i="3" s="1"/>
  <c r="E324" i="3"/>
  <c r="E322" i="3"/>
  <c r="E313" i="3"/>
  <c r="E306" i="3"/>
  <c r="E301" i="3"/>
  <c r="E300" i="3" s="1"/>
  <c r="F300" i="3" s="1"/>
  <c r="E297" i="3"/>
  <c r="E295" i="3"/>
  <c r="E293" i="3"/>
  <c r="E292" i="3"/>
  <c r="F292" i="3" s="1"/>
  <c r="D291" i="3"/>
  <c r="D290" i="3"/>
  <c r="E282" i="3"/>
  <c r="E281" i="3"/>
  <c r="E278" i="3" s="1"/>
  <c r="E266" i="3"/>
  <c r="E265" i="3"/>
  <c r="E257" i="3"/>
  <c r="E255" i="3"/>
  <c r="E246" i="3"/>
  <c r="E239" i="3"/>
  <c r="E233" i="3" s="1"/>
  <c r="F233" i="3" s="1"/>
  <c r="E234" i="3"/>
  <c r="E230" i="3"/>
  <c r="E226" i="3"/>
  <c r="E225" i="3" s="1"/>
  <c r="D224" i="3"/>
  <c r="D223" i="3" s="1"/>
  <c r="E221" i="3"/>
  <c r="E220" i="3" s="1"/>
  <c r="E219" i="3" s="1"/>
  <c r="E217" i="3"/>
  <c r="E216" i="3" s="1"/>
  <c r="E210" i="3"/>
  <c r="E209" i="3" s="1"/>
  <c r="E206" i="3"/>
  <c r="E205" i="3" s="1"/>
  <c r="E201" i="3"/>
  <c r="E199" i="3"/>
  <c r="E198" i="3" s="1"/>
  <c r="F198" i="3" s="1"/>
  <c r="E192" i="3"/>
  <c r="E190" i="3"/>
  <c r="E181" i="3"/>
  <c r="E175" i="3"/>
  <c r="E169" i="3" s="1"/>
  <c r="F169" i="3" s="1"/>
  <c r="E170" i="3"/>
  <c r="E167" i="3"/>
  <c r="E165" i="3"/>
  <c r="E163" i="3"/>
  <c r="E162" i="3" s="1"/>
  <c r="D161" i="3"/>
  <c r="D160" i="3"/>
  <c r="E158" i="3"/>
  <c r="E157" i="3" s="1"/>
  <c r="E152" i="3" s="1"/>
  <c r="E149" i="3"/>
  <c r="E148" i="3" s="1"/>
  <c r="E147" i="3"/>
  <c r="E143" i="3"/>
  <c r="E141" i="3"/>
  <c r="E133" i="3"/>
  <c r="E128" i="3"/>
  <c r="E124" i="3" s="1"/>
  <c r="F124" i="3" s="1"/>
  <c r="E125" i="3"/>
  <c r="E122" i="3"/>
  <c r="E118" i="3"/>
  <c r="E117" i="3"/>
  <c r="D116" i="3"/>
  <c r="D115" i="3" s="1"/>
  <c r="E108" i="3"/>
  <c r="E107" i="3" s="1"/>
  <c r="E104" i="3"/>
  <c r="E103" i="3"/>
  <c r="E100" i="3"/>
  <c r="E98" i="3" s="1"/>
  <c r="E97" i="3"/>
  <c r="E96" i="3"/>
  <c r="E95" i="3"/>
  <c r="E93" i="3"/>
  <c r="E88" i="3"/>
  <c r="E87" i="3" s="1"/>
  <c r="E85" i="3"/>
  <c r="E82" i="3"/>
  <c r="E81" i="3" s="1"/>
  <c r="E80" i="3"/>
  <c r="E78" i="3"/>
  <c r="E77" i="3" s="1"/>
  <c r="D70" i="3"/>
  <c r="E68" i="3"/>
  <c r="E67" i="3"/>
  <c r="E64" i="3"/>
  <c r="E63" i="3" s="1"/>
  <c r="E60" i="3"/>
  <c r="E58" i="3"/>
  <c r="E57" i="3" s="1"/>
  <c r="D56" i="3"/>
  <c r="E53" i="3"/>
  <c r="E52" i="3" s="1"/>
  <c r="E49" i="3"/>
  <c r="E48" i="3" s="1"/>
  <c r="E46" i="3"/>
  <c r="E44" i="3"/>
  <c r="E39" i="3"/>
  <c r="E35" i="3"/>
  <c r="E32" i="3"/>
  <c r="E31" i="3"/>
  <c r="F31" i="3" s="1"/>
  <c r="E29" i="3"/>
  <c r="E27" i="3"/>
  <c r="E26" i="3"/>
  <c r="E25" i="3" s="1"/>
  <c r="F25" i="3" s="1"/>
  <c r="F24" i="3" s="1"/>
  <c r="D25" i="3"/>
  <c r="D24" i="3"/>
  <c r="E22" i="3"/>
  <c r="E19" i="3"/>
  <c r="E18" i="3" s="1"/>
  <c r="F18" i="3" s="1"/>
  <c r="E16" i="3"/>
  <c r="E14" i="3"/>
  <c r="E13" i="3" s="1"/>
  <c r="E11" i="3"/>
  <c r="E10" i="3" s="1"/>
  <c r="D9" i="3"/>
  <c r="D8" i="3"/>
  <c r="D7" i="3"/>
  <c r="F9" i="1" l="1"/>
  <c r="D114" i="1"/>
  <c r="D58" i="1"/>
  <c r="D17" i="1"/>
  <c r="D32" i="1"/>
  <c r="D97" i="1"/>
  <c r="D66" i="1"/>
  <c r="D65" i="1" s="1"/>
  <c r="D12" i="1"/>
  <c r="D27" i="1"/>
  <c r="D257" i="1"/>
  <c r="F592" i="3"/>
  <c r="E582" i="3"/>
  <c r="F454" i="3"/>
  <c r="E453" i="3"/>
  <c r="E116" i="3"/>
  <c r="E115" i="3" s="1"/>
  <c r="F115" i="3" s="1"/>
  <c r="F209" i="3"/>
  <c r="E208" i="3"/>
  <c r="F409" i="3"/>
  <c r="E405" i="3"/>
  <c r="F10" i="3"/>
  <c r="E9" i="3"/>
  <c r="F77" i="3"/>
  <c r="E71" i="3"/>
  <c r="E356" i="3"/>
  <c r="F357" i="3"/>
  <c r="E161" i="3"/>
  <c r="F162" i="3"/>
  <c r="E56" i="3"/>
  <c r="F56" i="3" s="1"/>
  <c r="F57" i="3"/>
  <c r="F107" i="3"/>
  <c r="E106" i="3"/>
  <c r="F225" i="3"/>
  <c r="E224" i="3"/>
  <c r="D6" i="3"/>
  <c r="F52" i="3"/>
  <c r="E51" i="3"/>
  <c r="F344" i="3"/>
  <c r="E340" i="3"/>
  <c r="F422" i="3"/>
  <c r="E421" i="3"/>
  <c r="F26" i="3"/>
  <c r="F281" i="3"/>
  <c r="E291" i="3"/>
  <c r="E24" i="3"/>
  <c r="D118" i="1" l="1"/>
  <c r="D86" i="1"/>
  <c r="D64" i="1"/>
  <c r="F59" i="1"/>
  <c r="D530" i="1"/>
  <c r="D26" i="1"/>
  <c r="D9" i="1"/>
  <c r="D8" i="1" s="1"/>
  <c r="D25" i="1"/>
  <c r="E420" i="3"/>
  <c r="F420" i="3" s="1"/>
  <c r="F421" i="3"/>
  <c r="E8" i="3"/>
  <c r="F8" i="3" s="1"/>
  <c r="E7" i="3"/>
  <c r="F9" i="3"/>
  <c r="E452" i="3"/>
  <c r="F452" i="3" s="1"/>
  <c r="F453" i="3"/>
  <c r="E290" i="3"/>
  <c r="F290" i="3" s="1"/>
  <c r="F291" i="3"/>
  <c r="E355" i="3"/>
  <c r="F355" i="3" s="1"/>
  <c r="F356" i="3"/>
  <c r="E581" i="3"/>
  <c r="F581" i="3" s="1"/>
  <c r="F582" i="3"/>
  <c r="E223" i="3"/>
  <c r="F223" i="3" s="1"/>
  <c r="F224" i="3"/>
  <c r="E160" i="3"/>
  <c r="F160" i="3" s="1"/>
  <c r="F161" i="3"/>
  <c r="E70" i="3"/>
  <c r="F70" i="3" s="1"/>
  <c r="D475" i="1" l="1"/>
  <c r="D343" i="1"/>
  <c r="D80" i="1"/>
  <c r="D79" i="1" s="1"/>
  <c r="D627" i="1"/>
  <c r="D412" i="1"/>
  <c r="D174" i="1"/>
  <c r="E6" i="3"/>
  <c r="F6" i="3" s="1"/>
  <c r="F7" i="3"/>
  <c r="D572" i="1"/>
  <c r="D7" i="1" l="1"/>
  <c r="D6" i="1"/>
  <c r="D5" i="1" l="1"/>
</calcChain>
</file>

<file path=xl/sharedStrings.xml><?xml version="1.0" encoding="utf-8"?>
<sst xmlns="http://schemas.openxmlformats.org/spreadsheetml/2006/main" count="1423" uniqueCount="237">
  <si>
    <t>POLUGODIŠNJI IZVJEŠTAJ O IZVRŠENJU FINANCIJSKOG PLANA ZA 2023.g.</t>
  </si>
  <si>
    <t>II. POSEBNI DIO</t>
  </si>
  <si>
    <t>Šifra</t>
  </si>
  <si>
    <t>Naziv</t>
  </si>
  <si>
    <t>Plan tekuće godine</t>
  </si>
  <si>
    <t xml:space="preserve">Izvršenje tekuće godine </t>
  </si>
  <si>
    <t>Indeks</t>
  </si>
  <si>
    <t>4=3/2*100</t>
  </si>
  <si>
    <t>A621001</t>
  </si>
  <si>
    <t>REDOVNA DJELATNOST SV.U ZAGREBU</t>
  </si>
  <si>
    <t>Opći prihodi i primici</t>
  </si>
  <si>
    <t>Rashodi poslovanja</t>
  </si>
  <si>
    <t>Rashodi za zaposlene</t>
  </si>
  <si>
    <t>Plaće</t>
  </si>
  <si>
    <t>Plaće za redovan rad</t>
  </si>
  <si>
    <t>Doprinosi na plaće</t>
  </si>
  <si>
    <t>Doprinosi za obvezno zdravstveno osiguranje</t>
  </si>
  <si>
    <t>Doprinosi za obvezno osiguranje u slučaju nezaposlenosti</t>
  </si>
  <si>
    <t>Ostali rashodi za zaposlene</t>
  </si>
  <si>
    <t>Materijalni rashodi</t>
  </si>
  <si>
    <t>Naknade troškova zaposlenima</t>
  </si>
  <si>
    <t>3211</t>
  </si>
  <si>
    <t>Službena putovanja</t>
  </si>
  <si>
    <t>3212</t>
  </si>
  <si>
    <t>Naknade za prijevoz, za rad na terenu i odvojeni život</t>
  </si>
  <si>
    <t>Rashodi za usluge</t>
  </si>
  <si>
    <t>Zdravstvene usluge</t>
  </si>
  <si>
    <t>A679117</t>
  </si>
  <si>
    <t>HCP</t>
  </si>
  <si>
    <t>Doprinos za obvezno zdravstveno osiguranje</t>
  </si>
  <si>
    <t>Stručno usavršavanje zaposlenika</t>
  </si>
  <si>
    <t>Rashodi za materijal i energiju</t>
  </si>
  <si>
    <t>3221</t>
  </si>
  <si>
    <t>Uredski materijal i ostali materijalni rashodi</t>
  </si>
  <si>
    <t>3223</t>
  </si>
  <si>
    <t>Energija</t>
  </si>
  <si>
    <t>3224</t>
  </si>
  <si>
    <t>Materijal i dijelovi za tekuće i investicijsko održavanje</t>
  </si>
  <si>
    <t>Ualuge telefona pošte i prijevoza</t>
  </si>
  <si>
    <t>Inteletualne i osobne usluge</t>
  </si>
  <si>
    <t>Računalne uluge</t>
  </si>
  <si>
    <t>Ostale usluge</t>
  </si>
  <si>
    <t>Naknade troškova osobama izvan radnog odnosa</t>
  </si>
  <si>
    <t>Ostali nespom.rashodi poslovanja</t>
  </si>
  <si>
    <t>Reprezentacija</t>
  </si>
  <si>
    <t>Financijski rashodi</t>
  </si>
  <si>
    <t>Ostali financijski rashodi</t>
  </si>
  <si>
    <t>Negativne tečajne razlike</t>
  </si>
  <si>
    <t>Rahodi za nabavu nefinancijske imovine</t>
  </si>
  <si>
    <t>Rashodi za nabavu proizv.dug.imovine</t>
  </si>
  <si>
    <t>Postojenja i oprema</t>
  </si>
  <si>
    <t>Uredska oprema i namještaj</t>
  </si>
  <si>
    <t>Uređaji, strojevi i oprema za ost.namjene</t>
  </si>
  <si>
    <t>A621181</t>
  </si>
  <si>
    <t>PRAVOMOĆNE SUDSKE PRESUDE</t>
  </si>
  <si>
    <t>Doprinos za zapošljavanje</t>
  </si>
  <si>
    <t>Pristojbe i naknade</t>
  </si>
  <si>
    <t>Troškovi sudskih postupaka</t>
  </si>
  <si>
    <t>Zatezne kamate</t>
  </si>
  <si>
    <t>A622122</t>
  </si>
  <si>
    <t>PROGRAMSKO FINANCIRANJE</t>
  </si>
  <si>
    <t>Materijal i sirovina</t>
  </si>
  <si>
    <t>Sitni inventar</t>
  </si>
  <si>
    <t>Usluge tek.i inv.održavanja</t>
  </si>
  <si>
    <t>Usluge promidžbe i inf.</t>
  </si>
  <si>
    <t>Komunalne usluge</t>
  </si>
  <si>
    <t>Zakupnine i najmnine</t>
  </si>
  <si>
    <t>Prmije osiguranja</t>
  </si>
  <si>
    <t>Članarine i norme</t>
  </si>
  <si>
    <t>Laboratorijska oprema</t>
  </si>
  <si>
    <t>Nematerijalna proizvedena imovina</t>
  </si>
  <si>
    <t>Umjetnička lterarna i znanstvena djela</t>
  </si>
  <si>
    <t>PRIHODI ZA POSEBNE NAMJENE(43)</t>
  </si>
  <si>
    <t xml:space="preserve">Ostali rashodi za zaposlene </t>
  </si>
  <si>
    <t>3121</t>
  </si>
  <si>
    <t>Doprinos za zdravstveno osiguranje</t>
  </si>
  <si>
    <t>Materijal i sirovine</t>
  </si>
  <si>
    <t>3231</t>
  </si>
  <si>
    <t>Usluge telefona, pošte i prijevoza</t>
  </si>
  <si>
    <t>3232</t>
  </si>
  <si>
    <t>Usluge tekućeg i investicijskog održavanja</t>
  </si>
  <si>
    <t>3234</t>
  </si>
  <si>
    <t>Zakupnine i najamnine</t>
  </si>
  <si>
    <t>Intelektualne i osobne usluge</t>
  </si>
  <si>
    <t>3238</t>
  </si>
  <si>
    <t>Računalne usluge</t>
  </si>
  <si>
    <t>3239</t>
  </si>
  <si>
    <t>Ostali nespomenuti rashodi poslovanja</t>
  </si>
  <si>
    <t>3291</t>
  </si>
  <si>
    <t>Naknade za rad predstavničkih i izvršnih tijela, povjerenstava i slično</t>
  </si>
  <si>
    <t>3293</t>
  </si>
  <si>
    <t>3299</t>
  </si>
  <si>
    <t>3431</t>
  </si>
  <si>
    <t>Bankarske usluge i usluge platnog prometa</t>
  </si>
  <si>
    <t>Rashodi za nabavu nefinancijske imovine</t>
  </si>
  <si>
    <t>Rashodi za nabavu neproizvedene dugotrajne imovine</t>
  </si>
  <si>
    <t>Licence</t>
  </si>
  <si>
    <t>Ulaganja u tuđu imovinu</t>
  </si>
  <si>
    <t>Rashodi za nabavu proizvedene dugotrajne imovine</t>
  </si>
  <si>
    <t>Postrojenja i oprema</t>
  </si>
  <si>
    <t>A679088</t>
  </si>
  <si>
    <t>VLASTITI PRIHODI 31 UKUPNO  (3+4+5)</t>
  </si>
  <si>
    <t>Stručmo usavršavanje</t>
  </si>
  <si>
    <t>Ostale naknade troška zaposlenima</t>
  </si>
  <si>
    <t>Službena, radna i zaštit.odjeća i obuća</t>
  </si>
  <si>
    <t>Uluge telefona pošte i prijevoza</t>
  </si>
  <si>
    <t>Usluge promidžbe i informiranja</t>
  </si>
  <si>
    <t xml:space="preserve">Naknade troškova osobama izvan radnog odnosa </t>
  </si>
  <si>
    <t>Premije osiguranja</t>
  </si>
  <si>
    <t>Kamate za primljene kredite i zajmove</t>
  </si>
  <si>
    <t>Kamate za primljene kredite i zajmove izvan javnog sektorA</t>
  </si>
  <si>
    <t>Donacije i ostali rashodi</t>
  </si>
  <si>
    <t>Kazne, penali i naknade šteta</t>
  </si>
  <si>
    <t>Naknade šteta pravnim i fizičkim osobama</t>
  </si>
  <si>
    <t>Komunikacijska oprema</t>
  </si>
  <si>
    <t>Oprema za održavanje i zaštitu</t>
  </si>
  <si>
    <t>Rashodi za dodatna ulag.na nefinan.imovinu</t>
  </si>
  <si>
    <t>Dodatna ulaganja na građ.objektima</t>
  </si>
  <si>
    <t>Izdaci za financijsku imovinu i otplatu zajmova</t>
  </si>
  <si>
    <t>Izdaci za otplatu glavnice, kredita i zajmova</t>
  </si>
  <si>
    <t>Otplata glavnice primljenih kredita i zajmova izvan javnog sektroa</t>
  </si>
  <si>
    <t>A679078</t>
  </si>
  <si>
    <t>EU PROJEKTI 51</t>
  </si>
  <si>
    <t xml:space="preserve"> Službena putovanja</t>
  </si>
  <si>
    <t>Ostale naknade troškova zaposlenima</t>
  </si>
  <si>
    <t>Materijal i dijl.za tek.održ.opreme</t>
  </si>
  <si>
    <t>Službena, radna i zaštitna odjeća i obuća</t>
  </si>
  <si>
    <t>Ostali nespomenuti rashoda poslovanja</t>
  </si>
  <si>
    <t>Usluge banaka</t>
  </si>
  <si>
    <t>Subvencije</t>
  </si>
  <si>
    <t>Subvencije trgovačkim društvima</t>
  </si>
  <si>
    <t xml:space="preserve">Subvencije trgovačkim društvima </t>
  </si>
  <si>
    <t>Pomoći dane u inozemstvo i unutar općeg proračuna</t>
  </si>
  <si>
    <t>Tekuće pomoći inozemnim vladama</t>
  </si>
  <si>
    <t>Tekuće pomoći institucijama i tijelima EU</t>
  </si>
  <si>
    <t>Prijensi EU sredstava</t>
  </si>
  <si>
    <t>Tekući prijenosi EU sredstava</t>
  </si>
  <si>
    <t>Kapitalni prijenosi EU sredstava</t>
  </si>
  <si>
    <t>Ostali rashodi</t>
  </si>
  <si>
    <t>Stipendije i školarine</t>
  </si>
  <si>
    <t>Nematerijalna imovina</t>
  </si>
  <si>
    <t>Instrumenti, uređaji i strojevi</t>
  </si>
  <si>
    <t>Oprema</t>
  </si>
  <si>
    <t>Ulaganje u računalne programe</t>
  </si>
  <si>
    <t>A622005</t>
  </si>
  <si>
    <t>Ostale pomoći i darovnice (52)</t>
  </si>
  <si>
    <t xml:space="preserve"> Naknade za prijevoz, za rad na terenu i odvojeni život</t>
  </si>
  <si>
    <t>Naknada za korištenje službenog automobila</t>
  </si>
  <si>
    <t>Materijal za tekuće i investicijsko održavanje</t>
  </si>
  <si>
    <t>Laboratorijske usluge</t>
  </si>
  <si>
    <t>računalne usluge</t>
  </si>
  <si>
    <t>Članarine</t>
  </si>
  <si>
    <t>Negativne tečajne razlike i razlike zbog primjene valutne klauzule</t>
  </si>
  <si>
    <t>Naknade građanima i kućanstvima na temelju osiguranja i druge naknade</t>
  </si>
  <si>
    <t>Ostale naknade građainma i kućanstvima iz proračuna</t>
  </si>
  <si>
    <t xml:space="preserve"> Naknade građanima i kućanstvima u novcu</t>
  </si>
  <si>
    <t>Tekuće donacije</t>
  </si>
  <si>
    <t>Tekuće donacije u novcu</t>
  </si>
  <si>
    <t xml:space="preserve"> Licence</t>
  </si>
  <si>
    <t>Medicinska i laboratorijska oprema</t>
  </si>
  <si>
    <t>Uređaji, strojevi i oprema za ostale namjene</t>
  </si>
  <si>
    <t>Knjige, umjetnička djela i ostale izložbene vrijednosti</t>
  </si>
  <si>
    <t xml:space="preserve"> Knjige</t>
  </si>
  <si>
    <t>Donacije (61)</t>
  </si>
  <si>
    <t>K733069</t>
  </si>
  <si>
    <t>Pomoći ESF (561)</t>
  </si>
  <si>
    <t xml:space="preserve">Plaće za redovan rad  </t>
  </si>
  <si>
    <t>Ostali materijal i dijelovi za tekuće i investicijsko održavanje</t>
  </si>
  <si>
    <t>Ostali nespomenti rashodi poslovanja</t>
  </si>
  <si>
    <t>Postrojenje i oprema</t>
  </si>
  <si>
    <t>Europski fond za regionalni razvoj EFRR (563)</t>
  </si>
  <si>
    <t>Ostali materijal za potrebe redovnog poslovanja</t>
  </si>
  <si>
    <t>ostali materijal i sirovine</t>
  </si>
  <si>
    <t>Sitni inventar i auto gume</t>
  </si>
  <si>
    <t xml:space="preserve"> Intelektualne i osobne usluge</t>
  </si>
  <si>
    <t>Prijenosi između proračunskih korisnika istog proračuna</t>
  </si>
  <si>
    <t>Tekući prijenosi između proračunskih korisnika istog proračuna</t>
  </si>
  <si>
    <t xml:space="preserve">Prijevozna sredstva </t>
  </si>
  <si>
    <t>Osobni automobili</t>
  </si>
  <si>
    <t>Prijevozna sredstva u pomorskom i riječnom prometu</t>
  </si>
  <si>
    <t>Ulaganja u računalne programe</t>
  </si>
  <si>
    <t>Instrumenti Europskog gosp.prostora i ost.inst.(573)</t>
  </si>
  <si>
    <t>Ostale plaće u naravi</t>
  </si>
  <si>
    <t xml:space="preserve"> Stručno usavršavanje zaposlenika</t>
  </si>
  <si>
    <t>Službena , radna i zaštitna odjeća i obuća</t>
  </si>
  <si>
    <t>Zdravstvene i veterinarske usluge</t>
  </si>
  <si>
    <t xml:space="preserve"> Naknade troškova osobama izvan radnog odnosa</t>
  </si>
  <si>
    <t>Kamate za primljene kredite i zajmove izvan javnog sektora</t>
  </si>
  <si>
    <t>Ostali nespomenuti financijski rashodi</t>
  </si>
  <si>
    <t>Subvencije trg.druš.,zadrugama,poljop.i obrtnicima iz EU sredstava</t>
  </si>
  <si>
    <t>Pomoći dane u inozemstvo i unutar opće proračuna</t>
  </si>
  <si>
    <t>Prijenosi između pror. korisnika istog proračuna</t>
  </si>
  <si>
    <t xml:space="preserve"> Tekuće donacije u novcu</t>
  </si>
  <si>
    <t>Tekuće donacije u naravi</t>
  </si>
  <si>
    <t>Kazne, penali i naknade štete</t>
  </si>
  <si>
    <t xml:space="preserve"> Uredska oprema i namještaj</t>
  </si>
  <si>
    <t xml:space="preserve"> Oprema za održavanje i zaštitu</t>
  </si>
  <si>
    <t>Knjige</t>
  </si>
  <si>
    <t>Ostala nematerijalna imovina</t>
  </si>
  <si>
    <t>Rashodi za dodatna ulaganja na nefinancijskoj imovini</t>
  </si>
  <si>
    <t>K679116</t>
  </si>
  <si>
    <t>Fond solidarnosti EU (576)</t>
  </si>
  <si>
    <t>Ostala prava</t>
  </si>
  <si>
    <t>581 NACIONALNI PLAN OPORAVKA I OTPORNOSTI</t>
  </si>
  <si>
    <t>K679084</t>
  </si>
  <si>
    <t>K679106</t>
  </si>
  <si>
    <t>K679119</t>
  </si>
  <si>
    <t>Konto</t>
  </si>
  <si>
    <t>RASHODI/IZVOR FINANCIRANJA</t>
  </si>
  <si>
    <t>Izvršenje 2023.</t>
  </si>
  <si>
    <t>Indeks (5/4)</t>
  </si>
  <si>
    <t>Opći prihodi i primici (11)</t>
  </si>
  <si>
    <t>RASHODI POSLOVANJA</t>
  </si>
  <si>
    <t>Nacionalno sufinanciranje (12)</t>
  </si>
  <si>
    <t>Subvencije trgovačkim društvima, zadrugama i sl.</t>
  </si>
  <si>
    <t>Vlastiti prihodi (31)</t>
  </si>
  <si>
    <t>Prijevozna sredstva</t>
  </si>
  <si>
    <t>Prijevozna sredstva u cestovnom prometu</t>
  </si>
  <si>
    <t>Izdaci za financijsku imovinu i otplate zajmova</t>
  </si>
  <si>
    <t>Izdaci za otplatu glavnice kredita i zajmova</t>
  </si>
  <si>
    <t>Otplata glavnice primljenih kredita i zaj.izvan jav.sektora</t>
  </si>
  <si>
    <t>Ostali prihodi za posebne namjene (43)</t>
  </si>
  <si>
    <t xml:space="preserve"> Uredski materijal i ostali materijalni rashodi</t>
  </si>
  <si>
    <t>Naknade građanima i kućanstvima u naravi</t>
  </si>
  <si>
    <t>Tekuće donacije EU sredstava</t>
  </si>
  <si>
    <t>Umjetnička, literarna i znanstvena djela</t>
  </si>
  <si>
    <t>Dodatna ulaganja na postrojenjima i opremi</t>
  </si>
  <si>
    <t>Pomoći EU (51)</t>
  </si>
  <si>
    <t>GRASP</t>
  </si>
  <si>
    <t>Oprema za ostale namjene</t>
  </si>
  <si>
    <t>Građevinski objekti</t>
  </si>
  <si>
    <t>Poslovni objekti</t>
  </si>
  <si>
    <t>CAREVIĆ</t>
  </si>
  <si>
    <t>IZVOR 581</t>
  </si>
  <si>
    <t>Ostali nespomenuti izdaci</t>
  </si>
  <si>
    <t>Službena radna i zaštitna odjeća i obuća</t>
  </si>
  <si>
    <t>PLAN/REBALANS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</si>
</sst>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38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0"/>
      <color indexed="8"/>
      <name val="MS Sans Serif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</font>
    <font>
      <b/>
      <sz val="11"/>
      <name val="Calibri"/>
      <family val="2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</font>
    <font>
      <i/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FFC000"/>
        <bgColor rgb="FFFFFFFF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/>
      <top style="thin">
        <color rgb="FF002060"/>
      </top>
      <bottom style="thin">
        <color rgb="FF002060"/>
      </bottom>
      <diagonal/>
    </border>
    <border>
      <left/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2060"/>
      </left>
      <right style="thin">
        <color rgb="FF002060"/>
      </right>
      <top style="thin">
        <color rgb="FF002060"/>
      </top>
      <bottom/>
      <diagonal/>
    </border>
  </borders>
  <cellStyleXfs count="3">
    <xf numFmtId="0" fontId="0" fillId="0" borderId="0"/>
    <xf numFmtId="0" fontId="1" fillId="0" borderId="0"/>
    <xf numFmtId="0" fontId="11" fillId="0" borderId="0"/>
  </cellStyleXfs>
  <cellXfs count="190">
    <xf numFmtId="0" fontId="0" fillId="0" borderId="0" xfId="0"/>
    <xf numFmtId="3" fontId="6" fillId="2" borderId="0" xfId="0" applyNumberFormat="1" applyFont="1" applyFill="1" applyAlignment="1">
      <alignment vertical="center"/>
    </xf>
    <xf numFmtId="3" fontId="6" fillId="3" borderId="0" xfId="0" applyNumberFormat="1" applyFont="1" applyFill="1" applyAlignment="1">
      <alignment horizontal="right" vertical="center"/>
    </xf>
    <xf numFmtId="4" fontId="6" fillId="3" borderId="0" xfId="0" applyNumberFormat="1" applyFont="1" applyFill="1" applyAlignment="1">
      <alignment horizontal="right" vertical="center"/>
    </xf>
    <xf numFmtId="3" fontId="6" fillId="2" borderId="0" xfId="0" applyNumberFormat="1" applyFont="1" applyFill="1" applyAlignment="1">
      <alignment horizontal="right" vertical="center"/>
    </xf>
    <xf numFmtId="0" fontId="5" fillId="3" borderId="1" xfId="0" applyFont="1" applyFill="1" applyBorder="1" applyAlignment="1">
      <alignment horizontal="center" vertical="center" wrapText="1"/>
    </xf>
    <xf numFmtId="3" fontId="5" fillId="3" borderId="1" xfId="0" applyNumberFormat="1" applyFont="1" applyFill="1" applyBorder="1" applyAlignment="1">
      <alignment horizontal="center" vertical="center" wrapText="1"/>
    </xf>
    <xf numFmtId="4" fontId="5" fillId="3" borderId="1" xfId="0" applyNumberFormat="1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3" fontId="6" fillId="2" borderId="1" xfId="0" applyNumberFormat="1" applyFont="1" applyFill="1" applyBorder="1" applyAlignment="1">
      <alignment horizontal="center" vertical="center"/>
    </xf>
    <xf numFmtId="3" fontId="6" fillId="3" borderId="1" xfId="0" applyNumberFormat="1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left" vertical="center" wrapText="1"/>
    </xf>
    <xf numFmtId="3" fontId="6" fillId="3" borderId="1" xfId="0" applyNumberFormat="1" applyFont="1" applyFill="1" applyBorder="1" applyAlignment="1">
      <alignment horizontal="right" vertical="center" wrapText="1"/>
    </xf>
    <xf numFmtId="4" fontId="6" fillId="3" borderId="1" xfId="0" applyNumberFormat="1" applyFont="1" applyFill="1" applyBorder="1" applyAlignment="1">
      <alignment horizontal="right" vertical="center" wrapText="1"/>
    </xf>
    <xf numFmtId="3" fontId="6" fillId="4" borderId="1" xfId="0" applyNumberFormat="1" applyFont="1" applyFill="1" applyBorder="1" applyAlignment="1">
      <alignment horizontal="left" vertical="center"/>
    </xf>
    <xf numFmtId="3" fontId="5" fillId="4" borderId="1" xfId="0" applyNumberFormat="1" applyFont="1" applyFill="1" applyBorder="1" applyAlignment="1">
      <alignment horizontal="left" vertical="center" wrapText="1"/>
    </xf>
    <xf numFmtId="3" fontId="6" fillId="4" borderId="1" xfId="0" applyNumberFormat="1" applyFont="1" applyFill="1" applyBorder="1" applyAlignment="1">
      <alignment horizontal="right" vertical="center" wrapText="1"/>
    </xf>
    <xf numFmtId="4" fontId="6" fillId="4" borderId="1" xfId="0" applyNumberFormat="1" applyFont="1" applyFill="1" applyBorder="1" applyAlignment="1">
      <alignment horizontal="right" vertical="center" wrapText="1"/>
    </xf>
    <xf numFmtId="3" fontId="5" fillId="3" borderId="1" xfId="0" applyNumberFormat="1" applyFont="1" applyFill="1" applyBorder="1" applyAlignment="1">
      <alignment horizontal="left" vertical="center"/>
    </xf>
    <xf numFmtId="3" fontId="5" fillId="2" borderId="1" xfId="0" applyNumberFormat="1" applyFont="1" applyFill="1" applyBorder="1" applyAlignment="1">
      <alignment vertical="center"/>
    </xf>
    <xf numFmtId="4" fontId="5" fillId="2" borderId="1" xfId="0" applyNumberFormat="1" applyFont="1" applyFill="1" applyBorder="1" applyAlignment="1">
      <alignment vertical="center"/>
    </xf>
    <xf numFmtId="0" fontId="5" fillId="3" borderId="1" xfId="0" applyFont="1" applyFill="1" applyBorder="1" applyAlignment="1">
      <alignment horizontal="right" vertical="center"/>
    </xf>
    <xf numFmtId="0" fontId="5" fillId="3" borderId="1" xfId="0" applyFont="1" applyFill="1" applyBorder="1" applyAlignment="1">
      <alignment horizontal="left" vertical="center" wrapText="1"/>
    </xf>
    <xf numFmtId="3" fontId="5" fillId="0" borderId="1" xfId="0" applyNumberFormat="1" applyFont="1" applyBorder="1" applyAlignment="1">
      <alignment horizontal="right" vertical="center"/>
    </xf>
    <xf numFmtId="4" fontId="5" fillId="0" borderId="1" xfId="0" applyNumberFormat="1" applyFont="1" applyBorder="1" applyAlignment="1">
      <alignment horizontal="right" vertical="center"/>
    </xf>
    <xf numFmtId="3" fontId="5" fillId="2" borderId="1" xfId="0" applyNumberFormat="1" applyFont="1" applyFill="1" applyBorder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3" fontId="6" fillId="0" borderId="1" xfId="0" applyNumberFormat="1" applyFont="1" applyBorder="1"/>
    <xf numFmtId="4" fontId="6" fillId="0" borderId="1" xfId="0" applyNumberFormat="1" applyFont="1" applyBorder="1"/>
    <xf numFmtId="3" fontId="6" fillId="2" borderId="1" xfId="0" applyNumberFormat="1" applyFont="1" applyFill="1" applyBorder="1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3" fontId="5" fillId="0" borderId="1" xfId="0" applyNumberFormat="1" applyFont="1" applyBorder="1"/>
    <xf numFmtId="4" fontId="5" fillId="0" borderId="1" xfId="0" applyNumberFormat="1" applyFont="1" applyBorder="1"/>
    <xf numFmtId="3" fontId="5" fillId="2" borderId="1" xfId="0" applyNumberFormat="1" applyFont="1" applyFill="1" applyBorder="1"/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3" fontId="7" fillId="0" borderId="1" xfId="0" applyNumberFormat="1" applyFont="1" applyBorder="1" applyAlignment="1">
      <alignment horizontal="right" vertical="center"/>
    </xf>
    <xf numFmtId="4" fontId="7" fillId="0" borderId="1" xfId="0" applyNumberFormat="1" applyFont="1" applyBorder="1" applyAlignment="1">
      <alignment horizontal="right" vertical="center"/>
    </xf>
    <xf numFmtId="3" fontId="7" fillId="2" borderId="1" xfId="0" applyNumberFormat="1" applyFont="1" applyFill="1" applyBorder="1" applyAlignment="1">
      <alignment horizontal="right" vertical="center"/>
    </xf>
    <xf numFmtId="3" fontId="6" fillId="0" borderId="1" xfId="0" applyNumberFormat="1" applyFont="1" applyBorder="1" applyAlignment="1">
      <alignment horizontal="right" vertical="center"/>
    </xf>
    <xf numFmtId="4" fontId="6" fillId="0" borderId="1" xfId="0" applyNumberFormat="1" applyFont="1" applyBorder="1" applyAlignment="1">
      <alignment horizontal="right" vertical="center"/>
    </xf>
    <xf numFmtId="3" fontId="6" fillId="2" borderId="1" xfId="0" applyNumberFormat="1" applyFont="1" applyFill="1" applyBorder="1" applyAlignment="1">
      <alignment horizontal="right" vertical="center"/>
    </xf>
    <xf numFmtId="3" fontId="5" fillId="4" borderId="1" xfId="0" applyNumberFormat="1" applyFont="1" applyFill="1" applyBorder="1" applyAlignment="1">
      <alignment horizontal="left" vertical="center"/>
    </xf>
    <xf numFmtId="3" fontId="5" fillId="5" borderId="1" xfId="0" applyNumberFormat="1" applyFont="1" applyFill="1" applyBorder="1" applyAlignment="1">
      <alignment vertical="center"/>
    </xf>
    <xf numFmtId="4" fontId="5" fillId="5" borderId="1" xfId="0" applyNumberFormat="1" applyFont="1" applyFill="1" applyBorder="1" applyAlignment="1">
      <alignment vertical="center"/>
    </xf>
    <xf numFmtId="3" fontId="5" fillId="3" borderId="1" xfId="0" applyNumberFormat="1" applyFont="1" applyFill="1" applyBorder="1" applyAlignment="1">
      <alignment horizontal="right" vertical="center"/>
    </xf>
    <xf numFmtId="4" fontId="5" fillId="3" borderId="1" xfId="0" applyNumberFormat="1" applyFont="1" applyFill="1" applyBorder="1" applyAlignment="1">
      <alignment horizontal="right" vertical="center"/>
    </xf>
    <xf numFmtId="0" fontId="6" fillId="3" borderId="1" xfId="0" applyFont="1" applyFill="1" applyBorder="1" applyAlignment="1">
      <alignment horizontal="center" vertical="center"/>
    </xf>
    <xf numFmtId="3" fontId="6" fillId="3" borderId="1" xfId="0" applyNumberFormat="1" applyFont="1" applyFill="1" applyBorder="1" applyAlignment="1">
      <alignment horizontal="right" vertical="center"/>
    </xf>
    <xf numFmtId="4" fontId="6" fillId="3" borderId="1" xfId="0" applyNumberFormat="1" applyFont="1" applyFill="1" applyBorder="1" applyAlignment="1">
      <alignment horizontal="right" vertical="center"/>
    </xf>
    <xf numFmtId="0" fontId="5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left" vertical="center" wrapText="1"/>
    </xf>
    <xf numFmtId="3" fontId="7" fillId="3" borderId="1" xfId="0" applyNumberFormat="1" applyFont="1" applyFill="1" applyBorder="1" applyAlignment="1">
      <alignment horizontal="right" vertical="center"/>
    </xf>
    <xf numFmtId="4" fontId="7" fillId="3" borderId="1" xfId="0" applyNumberFormat="1" applyFont="1" applyFill="1" applyBorder="1" applyAlignment="1">
      <alignment horizontal="right" vertical="center"/>
    </xf>
    <xf numFmtId="0" fontId="5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left" vertical="center" wrapText="1"/>
    </xf>
    <xf numFmtId="3" fontId="7" fillId="4" borderId="1" xfId="0" applyNumberFormat="1" applyFont="1" applyFill="1" applyBorder="1" applyAlignment="1">
      <alignment horizontal="right" vertical="center"/>
    </xf>
    <xf numFmtId="4" fontId="5" fillId="5" borderId="1" xfId="0" applyNumberFormat="1" applyFont="1" applyFill="1" applyBorder="1" applyAlignment="1">
      <alignment horizontal="right" vertical="center"/>
    </xf>
    <xf numFmtId="3" fontId="4" fillId="4" borderId="1" xfId="0" applyNumberFormat="1" applyFont="1" applyFill="1" applyBorder="1" applyAlignment="1">
      <alignment horizontal="right" vertical="center"/>
    </xf>
    <xf numFmtId="3" fontId="5" fillId="4" borderId="1" xfId="0" applyNumberFormat="1" applyFont="1" applyFill="1" applyBorder="1" applyAlignment="1">
      <alignment horizontal="right" vertical="center"/>
    </xf>
    <xf numFmtId="4" fontId="5" fillId="4" borderId="1" xfId="0" applyNumberFormat="1" applyFont="1" applyFill="1" applyBorder="1" applyAlignment="1">
      <alignment horizontal="right" vertical="center"/>
    </xf>
    <xf numFmtId="0" fontId="4" fillId="2" borderId="4" xfId="0" applyFont="1" applyFill="1" applyBorder="1" applyAlignment="1">
      <alignment horizontal="right"/>
    </xf>
    <xf numFmtId="0" fontId="4" fillId="2" borderId="4" xfId="0" applyFont="1" applyFill="1" applyBorder="1"/>
    <xf numFmtId="3" fontId="4" fillId="2" borderId="4" xfId="0" applyNumberFormat="1" applyFont="1" applyFill="1" applyBorder="1"/>
    <xf numFmtId="4" fontId="4" fillId="2" borderId="4" xfId="0" applyNumberFormat="1" applyFont="1" applyFill="1" applyBorder="1"/>
    <xf numFmtId="4" fontId="8" fillId="2" borderId="4" xfId="0" applyNumberFormat="1" applyFont="1" applyFill="1" applyBorder="1" applyAlignment="1">
      <alignment horizontal="right" vertical="center" wrapText="1"/>
    </xf>
    <xf numFmtId="0" fontId="0" fillId="2" borderId="4" xfId="0" applyFill="1" applyBorder="1" applyAlignment="1">
      <alignment horizontal="right"/>
    </xf>
    <xf numFmtId="0" fontId="0" fillId="2" borderId="4" xfId="0" applyFill="1" applyBorder="1"/>
    <xf numFmtId="3" fontId="0" fillId="2" borderId="4" xfId="0" applyNumberFormat="1" applyFill="1" applyBorder="1"/>
    <xf numFmtId="4" fontId="0" fillId="2" borderId="4" xfId="0" applyNumberFormat="1" applyFill="1" applyBorder="1"/>
    <xf numFmtId="3" fontId="5" fillId="5" borderId="1" xfId="0" applyNumberFormat="1" applyFont="1" applyFill="1" applyBorder="1" applyAlignment="1">
      <alignment horizontal="left" vertical="center"/>
    </xf>
    <xf numFmtId="3" fontId="5" fillId="5" borderId="1" xfId="0" applyNumberFormat="1" applyFont="1" applyFill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3" fontId="5" fillId="0" borderId="1" xfId="0" applyNumberFormat="1" applyFont="1" applyBorder="1" applyAlignment="1">
      <alignment vertical="center"/>
    </xf>
    <xf numFmtId="4" fontId="5" fillId="0" borderId="1" xfId="0" applyNumberFormat="1" applyFont="1" applyBorder="1" applyAlignment="1">
      <alignment vertical="center"/>
    </xf>
    <xf numFmtId="3" fontId="7" fillId="0" borderId="1" xfId="0" applyNumberFormat="1" applyFont="1" applyBorder="1" applyAlignment="1">
      <alignment vertical="center"/>
    </xf>
    <xf numFmtId="4" fontId="7" fillId="0" borderId="1" xfId="0" applyNumberFormat="1" applyFont="1" applyBorder="1" applyAlignment="1">
      <alignment vertical="center"/>
    </xf>
    <xf numFmtId="0" fontId="5" fillId="2" borderId="4" xfId="0" applyFont="1" applyFill="1" applyBorder="1" applyAlignment="1">
      <alignment horizontal="right"/>
    </xf>
    <xf numFmtId="0" fontId="5" fillId="2" borderId="4" xfId="0" applyFont="1" applyFill="1" applyBorder="1"/>
    <xf numFmtId="3" fontId="5" fillId="6" borderId="4" xfId="0" applyNumberFormat="1" applyFont="1" applyFill="1" applyBorder="1"/>
    <xf numFmtId="4" fontId="5" fillId="6" borderId="4" xfId="0" applyNumberFormat="1" applyFont="1" applyFill="1" applyBorder="1"/>
    <xf numFmtId="0" fontId="7" fillId="2" borderId="4" xfId="0" applyFont="1" applyFill="1" applyBorder="1" applyAlignment="1">
      <alignment horizontal="right"/>
    </xf>
    <xf numFmtId="0" fontId="7" fillId="2" borderId="4" xfId="0" applyFont="1" applyFill="1" applyBorder="1"/>
    <xf numFmtId="3" fontId="7" fillId="6" borderId="4" xfId="0" applyNumberFormat="1" applyFont="1" applyFill="1" applyBorder="1"/>
    <xf numFmtId="4" fontId="7" fillId="6" borderId="4" xfId="0" applyNumberFormat="1" applyFont="1" applyFill="1" applyBorder="1"/>
    <xf numFmtId="0" fontId="7" fillId="2" borderId="4" xfId="0" applyFont="1" applyFill="1" applyBorder="1" applyAlignment="1">
      <alignment wrapText="1"/>
    </xf>
    <xf numFmtId="0" fontId="5" fillId="2" borderId="4" xfId="0" applyFont="1" applyFill="1" applyBorder="1" applyAlignment="1">
      <alignment wrapText="1"/>
    </xf>
    <xf numFmtId="0" fontId="9" fillId="0" borderId="4" xfId="0" applyFont="1" applyBorder="1"/>
    <xf numFmtId="3" fontId="7" fillId="2" borderId="4" xfId="0" applyNumberFormat="1" applyFont="1" applyFill="1" applyBorder="1"/>
    <xf numFmtId="0" fontId="10" fillId="0" borderId="4" xfId="0" applyFont="1" applyBorder="1"/>
    <xf numFmtId="3" fontId="5" fillId="2" borderId="4" xfId="0" applyNumberFormat="1" applyFont="1" applyFill="1" applyBorder="1"/>
    <xf numFmtId="0" fontId="5" fillId="5" borderId="4" xfId="0" applyFont="1" applyFill="1" applyBorder="1" applyAlignment="1">
      <alignment horizontal="left" vertical="center" wrapText="1"/>
    </xf>
    <xf numFmtId="3" fontId="5" fillId="5" borderId="4" xfId="0" applyNumberFormat="1" applyFont="1" applyFill="1" applyBorder="1" applyAlignment="1">
      <alignment horizontal="right" vertical="center" wrapText="1"/>
    </xf>
    <xf numFmtId="4" fontId="5" fillId="5" borderId="4" xfId="0" applyNumberFormat="1" applyFont="1" applyFill="1" applyBorder="1" applyAlignment="1">
      <alignment horizontal="right" vertical="center" wrapText="1"/>
    </xf>
    <xf numFmtId="0" fontId="5" fillId="5" borderId="4" xfId="0" applyFont="1" applyFill="1" applyBorder="1" applyAlignment="1">
      <alignment horizontal="right"/>
    </xf>
    <xf numFmtId="0" fontId="5" fillId="5" borderId="4" xfId="0" applyFont="1" applyFill="1" applyBorder="1"/>
    <xf numFmtId="3" fontId="5" fillId="5" borderId="4" xfId="0" applyNumberFormat="1" applyFont="1" applyFill="1" applyBorder="1"/>
    <xf numFmtId="4" fontId="5" fillId="5" borderId="4" xfId="0" applyNumberFormat="1" applyFont="1" applyFill="1" applyBorder="1"/>
    <xf numFmtId="3" fontId="4" fillId="6" borderId="4" xfId="0" applyNumberFormat="1" applyFont="1" applyFill="1" applyBorder="1"/>
    <xf numFmtId="0" fontId="7" fillId="5" borderId="4" xfId="0" applyFont="1" applyFill="1" applyBorder="1" applyAlignment="1">
      <alignment horizontal="right"/>
    </xf>
    <xf numFmtId="3" fontId="7" fillId="5" borderId="4" xfId="0" applyNumberFormat="1" applyFont="1" applyFill="1" applyBorder="1"/>
    <xf numFmtId="4" fontId="4" fillId="5" borderId="4" xfId="0" applyNumberFormat="1" applyFont="1" applyFill="1" applyBorder="1"/>
    <xf numFmtId="0" fontId="5" fillId="2" borderId="4" xfId="0" applyFont="1" applyFill="1" applyBorder="1" applyAlignment="1">
      <alignment horizontal="left"/>
    </xf>
    <xf numFmtId="0" fontId="5" fillId="2" borderId="4" xfId="0" applyFont="1" applyFill="1" applyBorder="1" applyAlignment="1">
      <alignment horizontal="right" wrapText="1"/>
    </xf>
    <xf numFmtId="0" fontId="7" fillId="2" borderId="4" xfId="0" applyFont="1" applyFill="1" applyBorder="1" applyAlignment="1">
      <alignment horizontal="right" wrapText="1"/>
    </xf>
    <xf numFmtId="0" fontId="7" fillId="2" borderId="5" xfId="0" applyFont="1" applyFill="1" applyBorder="1" applyAlignment="1">
      <alignment horizontal="right"/>
    </xf>
    <xf numFmtId="0" fontId="7" fillId="2" borderId="5" xfId="0" applyFont="1" applyFill="1" applyBorder="1"/>
    <xf numFmtId="3" fontId="7" fillId="6" borderId="5" xfId="0" applyNumberFormat="1" applyFont="1" applyFill="1" applyBorder="1"/>
    <xf numFmtId="4" fontId="7" fillId="6" borderId="5" xfId="0" applyNumberFormat="1" applyFont="1" applyFill="1" applyBorder="1"/>
    <xf numFmtId="3" fontId="6" fillId="2" borderId="6" xfId="0" applyNumberFormat="1" applyFont="1" applyFill="1" applyBorder="1" applyAlignment="1">
      <alignment horizontal="right" vertical="center"/>
    </xf>
    <xf numFmtId="3" fontId="5" fillId="5" borderId="4" xfId="0" applyNumberFormat="1" applyFont="1" applyFill="1" applyBorder="1" applyAlignment="1">
      <alignment vertical="center"/>
    </xf>
    <xf numFmtId="3" fontId="4" fillId="5" borderId="4" xfId="0" applyNumberFormat="1" applyFont="1" applyFill="1" applyBorder="1" applyAlignment="1">
      <alignment vertical="center"/>
    </xf>
    <xf numFmtId="4" fontId="7" fillId="5" borderId="4" xfId="0" applyNumberFormat="1" applyFont="1" applyFill="1" applyBorder="1" applyAlignment="1">
      <alignment vertical="center"/>
    </xf>
    <xf numFmtId="3" fontId="5" fillId="0" borderId="4" xfId="0" applyNumberFormat="1" applyFont="1" applyBorder="1" applyAlignment="1">
      <alignment vertical="center"/>
    </xf>
    <xf numFmtId="4" fontId="7" fillId="0" borderId="4" xfId="0" applyNumberFormat="1" applyFont="1" applyBorder="1" applyAlignment="1">
      <alignment vertical="center"/>
    </xf>
    <xf numFmtId="3" fontId="7" fillId="0" borderId="4" xfId="0" applyNumberFormat="1" applyFont="1" applyBorder="1" applyAlignment="1">
      <alignment vertical="center"/>
    </xf>
    <xf numFmtId="0" fontId="2" fillId="7" borderId="4" xfId="0" applyFont="1" applyFill="1" applyBorder="1" applyAlignment="1">
      <alignment horizontal="center" vertical="center" wrapText="1"/>
    </xf>
    <xf numFmtId="4" fontId="2" fillId="7" borderId="4" xfId="2" applyNumberFormat="1" applyFont="1" applyFill="1" applyBorder="1" applyAlignment="1">
      <alignment horizontal="center" vertical="center" wrapText="1"/>
    </xf>
    <xf numFmtId="0" fontId="2" fillId="7" borderId="4" xfId="2" applyFont="1" applyFill="1" applyBorder="1" applyAlignment="1">
      <alignment horizontal="center" vertical="center" wrapText="1"/>
    </xf>
    <xf numFmtId="4" fontId="2" fillId="7" borderId="4" xfId="2" applyNumberFormat="1" applyFont="1" applyFill="1" applyBorder="1" applyAlignment="1">
      <alignment horizontal="center" wrapText="1"/>
    </xf>
    <xf numFmtId="0" fontId="2" fillId="8" borderId="4" xfId="0" applyFont="1" applyFill="1" applyBorder="1" applyAlignment="1">
      <alignment horizontal="center" vertical="center" wrapText="1"/>
    </xf>
    <xf numFmtId="4" fontId="2" fillId="8" borderId="4" xfId="2" applyNumberFormat="1" applyFont="1" applyFill="1" applyBorder="1" applyAlignment="1">
      <alignment horizontal="center" wrapText="1"/>
    </xf>
    <xf numFmtId="4" fontId="2" fillId="8" borderId="4" xfId="2" applyNumberFormat="1" applyFont="1" applyFill="1" applyBorder="1" applyAlignment="1">
      <alignment horizontal="center" vertical="center" wrapText="1"/>
    </xf>
    <xf numFmtId="0" fontId="2" fillId="8" borderId="4" xfId="2" applyFont="1" applyFill="1" applyBorder="1" applyAlignment="1">
      <alignment horizontal="center" vertical="center" wrapText="1"/>
    </xf>
    <xf numFmtId="0" fontId="12" fillId="5" borderId="4" xfId="0" applyFont="1" applyFill="1" applyBorder="1" applyAlignment="1">
      <alignment horizontal="left" vertical="center" wrapText="1"/>
    </xf>
    <xf numFmtId="4" fontId="8" fillId="5" borderId="4" xfId="0" applyNumberFormat="1" applyFont="1" applyFill="1" applyBorder="1" applyAlignment="1">
      <alignment horizontal="right" vertical="center" wrapText="1"/>
    </xf>
    <xf numFmtId="4" fontId="4" fillId="6" borderId="4" xfId="0" applyNumberFormat="1" applyFont="1" applyFill="1" applyBorder="1"/>
    <xf numFmtId="4" fontId="0" fillId="6" borderId="4" xfId="0" applyNumberFormat="1" applyFill="1" applyBorder="1"/>
    <xf numFmtId="4" fontId="0" fillId="0" borderId="0" xfId="0" applyNumberFormat="1"/>
    <xf numFmtId="0" fontId="4" fillId="2" borderId="4" xfId="0" applyFont="1" applyFill="1" applyBorder="1" applyAlignment="1">
      <alignment horizontal="left"/>
    </xf>
    <xf numFmtId="0" fontId="0" fillId="2" borderId="4" xfId="0" applyFill="1" applyBorder="1" applyAlignment="1">
      <alignment wrapText="1"/>
    </xf>
    <xf numFmtId="0" fontId="4" fillId="0" borderId="0" xfId="0" applyFont="1"/>
    <xf numFmtId="4" fontId="12" fillId="5" borderId="4" xfId="0" applyNumberFormat="1" applyFont="1" applyFill="1" applyBorder="1" applyAlignment="1">
      <alignment horizontal="right" vertical="center" wrapText="1"/>
    </xf>
    <xf numFmtId="0" fontId="13" fillId="0" borderId="0" xfId="0" applyFont="1"/>
    <xf numFmtId="0" fontId="14" fillId="0" borderId="4" xfId="0" applyFont="1" applyBorder="1"/>
    <xf numFmtId="0" fontId="13" fillId="0" borderId="4" xfId="0" applyFont="1" applyBorder="1"/>
    <xf numFmtId="4" fontId="13" fillId="9" borderId="4" xfId="0" applyNumberFormat="1" applyFont="1" applyFill="1" applyBorder="1"/>
    <xf numFmtId="0" fontId="14" fillId="0" borderId="0" xfId="0" applyFont="1"/>
    <xf numFmtId="4" fontId="15" fillId="6" borderId="4" xfId="0" applyNumberFormat="1" applyFont="1" applyFill="1" applyBorder="1"/>
    <xf numFmtId="0" fontId="4" fillId="2" borderId="4" xfId="0" applyFont="1" applyFill="1" applyBorder="1" applyAlignment="1">
      <alignment wrapText="1"/>
    </xf>
    <xf numFmtId="0" fontId="12" fillId="0" borderId="4" xfId="0" applyFont="1" applyBorder="1" applyAlignment="1">
      <alignment horizontal="left" vertical="center" wrapText="1"/>
    </xf>
    <xf numFmtId="0" fontId="15" fillId="0" borderId="4" xfId="0" applyFont="1" applyBorder="1" applyAlignment="1">
      <alignment horizontal="left" vertical="center" wrapText="1"/>
    </xf>
    <xf numFmtId="4" fontId="12" fillId="6" borderId="4" xfId="0" applyNumberFormat="1" applyFont="1" applyFill="1" applyBorder="1"/>
    <xf numFmtId="4" fontId="4" fillId="0" borderId="0" xfId="0" applyNumberFormat="1" applyFont="1"/>
    <xf numFmtId="0" fontId="4" fillId="5" borderId="4" xfId="0" applyFont="1" applyFill="1" applyBorder="1" applyAlignment="1">
      <alignment horizontal="right"/>
    </xf>
    <xf numFmtId="0" fontId="4" fillId="5" borderId="4" xfId="0" applyFont="1" applyFill="1" applyBorder="1"/>
    <xf numFmtId="0" fontId="16" fillId="0" borderId="4" xfId="0" applyFont="1" applyBorder="1"/>
    <xf numFmtId="4" fontId="3" fillId="6" borderId="4" xfId="0" applyNumberFormat="1" applyFont="1" applyFill="1" applyBorder="1"/>
    <xf numFmtId="0" fontId="12" fillId="10" borderId="4" xfId="0" applyFont="1" applyFill="1" applyBorder="1" applyAlignment="1">
      <alignment horizontal="left" vertical="center" wrapText="1"/>
    </xf>
    <xf numFmtId="4" fontId="8" fillId="10" borderId="4" xfId="0" applyNumberFormat="1" applyFont="1" applyFill="1" applyBorder="1" applyAlignment="1">
      <alignment horizontal="right" vertical="center" wrapText="1"/>
    </xf>
    <xf numFmtId="0" fontId="0" fillId="0" borderId="0" xfId="0" applyAlignment="1">
      <alignment horizontal="right"/>
    </xf>
    <xf numFmtId="0" fontId="5" fillId="0" borderId="0" xfId="0" applyFont="1" applyAlignment="1">
      <alignment vertical="center" wrapText="1"/>
    </xf>
    <xf numFmtId="3" fontId="7" fillId="0" borderId="0" xfId="0" applyNumberFormat="1" applyFont="1"/>
    <xf numFmtId="3" fontId="17" fillId="0" borderId="0" xfId="0" applyNumberFormat="1" applyFont="1" applyAlignment="1">
      <alignment horizontal="left"/>
    </xf>
    <xf numFmtId="3" fontId="6" fillId="0" borderId="0" xfId="0" applyNumberFormat="1" applyFont="1" applyAlignment="1">
      <alignment horizontal="right" vertical="center"/>
    </xf>
    <xf numFmtId="3" fontId="6" fillId="0" borderId="0" xfId="0" applyNumberFormat="1" applyFont="1"/>
    <xf numFmtId="3" fontId="5" fillId="0" borderId="0" xfId="0" applyNumberFormat="1" applyFont="1" applyAlignment="1">
      <alignment horizontal="center" vertical="center" wrapText="1"/>
    </xf>
    <xf numFmtId="3" fontId="5" fillId="0" borderId="0" xfId="0" applyNumberFormat="1" applyFont="1" applyAlignment="1">
      <alignment horizontal="right" vertical="center"/>
    </xf>
    <xf numFmtId="3" fontId="5" fillId="0" borderId="0" xfId="0" applyNumberFormat="1" applyFont="1"/>
    <xf numFmtId="3" fontId="7" fillId="0" borderId="0" xfId="0" applyNumberFormat="1" applyFont="1" applyAlignment="1">
      <alignment horizontal="right" vertical="center"/>
    </xf>
    <xf numFmtId="3" fontId="5" fillId="2" borderId="0" xfId="0" applyNumberFormat="1" applyFont="1" applyFill="1" applyAlignment="1">
      <alignment horizontal="right" vertical="center"/>
    </xf>
    <xf numFmtId="3" fontId="5" fillId="2" borderId="0" xfId="0" applyNumberFormat="1" applyFont="1" applyFill="1"/>
    <xf numFmtId="3" fontId="7" fillId="0" borderId="0" xfId="0" applyNumberFormat="1" applyFont="1" applyAlignment="1">
      <alignment horizontal="center" vertical="center" wrapText="1"/>
    </xf>
    <xf numFmtId="3" fontId="5" fillId="0" borderId="0" xfId="0" applyNumberFormat="1" applyFont="1" applyAlignment="1">
      <alignment vertical="center"/>
    </xf>
    <xf numFmtId="3" fontId="5" fillId="2" borderId="0" xfId="0" applyNumberFormat="1" applyFont="1" applyFill="1" applyAlignment="1">
      <alignment vertical="center"/>
    </xf>
    <xf numFmtId="3" fontId="6" fillId="0" borderId="0" xfId="0" applyNumberFormat="1" applyFont="1" applyAlignment="1">
      <alignment vertical="center"/>
    </xf>
    <xf numFmtId="3" fontId="7" fillId="0" borderId="0" xfId="0" applyNumberFormat="1" applyFont="1" applyAlignment="1">
      <alignment vertical="center"/>
    </xf>
    <xf numFmtId="4" fontId="7" fillId="0" borderId="0" xfId="0" applyNumberFormat="1" applyFont="1" applyAlignment="1">
      <alignment vertical="center"/>
    </xf>
    <xf numFmtId="3" fontId="7" fillId="2" borderId="0" xfId="0" applyNumberFormat="1" applyFont="1" applyFill="1"/>
    <xf numFmtId="0" fontId="0" fillId="3" borderId="1" xfId="0" applyFill="1" applyBorder="1" applyAlignment="1">
      <alignment horizontal="left" vertical="center" wrapText="1"/>
    </xf>
    <xf numFmtId="4" fontId="13" fillId="0" borderId="0" xfId="0" applyNumberFormat="1" applyFont="1"/>
    <xf numFmtId="4" fontId="0" fillId="0" borderId="1" xfId="0" applyNumberFormat="1" applyBorder="1" applyAlignment="1">
      <alignment horizontal="right" vertical="center"/>
    </xf>
    <xf numFmtId="4" fontId="4" fillId="0" borderId="1" xfId="0" applyNumberFormat="1" applyFont="1" applyBorder="1" applyAlignment="1">
      <alignment horizontal="right" vertical="center"/>
    </xf>
    <xf numFmtId="4" fontId="4" fillId="3" borderId="1" xfId="0" applyNumberFormat="1" applyFont="1" applyFill="1" applyBorder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0" fillId="3" borderId="1" xfId="0" applyFill="1" applyBorder="1" applyAlignment="1">
      <alignment horizontal="center" vertical="center"/>
    </xf>
    <xf numFmtId="4" fontId="4" fillId="4" borderId="1" xfId="0" applyNumberFormat="1" applyFont="1" applyFill="1" applyBorder="1" applyAlignment="1">
      <alignment horizontal="right" vertical="center" wrapText="1"/>
    </xf>
    <xf numFmtId="4" fontId="4" fillId="2" borderId="1" xfId="0" applyNumberFormat="1" applyFont="1" applyFill="1" applyBorder="1" applyAlignment="1">
      <alignment vertical="center"/>
    </xf>
    <xf numFmtId="4" fontId="4" fillId="0" borderId="1" xfId="0" applyNumberFormat="1" applyFont="1" applyBorder="1"/>
    <xf numFmtId="4" fontId="4" fillId="5" borderId="1" xfId="0" applyNumberFormat="1" applyFont="1" applyFill="1" applyBorder="1" applyAlignment="1">
      <alignment vertical="center"/>
    </xf>
    <xf numFmtId="4" fontId="0" fillId="3" borderId="1" xfId="0" applyNumberFormat="1" applyFill="1" applyBorder="1" applyAlignment="1">
      <alignment horizontal="right" vertical="center"/>
    </xf>
    <xf numFmtId="4" fontId="4" fillId="4" borderId="1" xfId="0" applyNumberFormat="1" applyFont="1" applyFill="1" applyBorder="1" applyAlignment="1">
      <alignment horizontal="right" vertical="center"/>
    </xf>
    <xf numFmtId="0" fontId="0" fillId="0" borderId="0" xfId="0"/>
    <xf numFmtId="0" fontId="5" fillId="2" borderId="0" xfId="1" applyFont="1" applyFill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</cellXfs>
  <cellStyles count="3">
    <cellStyle name="Normal" xfId="0" builtinId="0"/>
    <cellStyle name="Normal 2 2" xfId="2" xr:uid="{03628869-25C0-4B9C-85D9-2279E08842E7}"/>
    <cellStyle name="Normalno 2" xfId="1" xr:uid="{063D377A-AF85-4076-B5A5-21517814F58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1DC462-FDC7-456B-8E2A-B91A0D100B1C}">
  <dimension ref="A1:J696"/>
  <sheetViews>
    <sheetView tabSelected="1" topLeftCell="A662" workbookViewId="0">
      <selection activeCell="E675" sqref="E675:E695"/>
    </sheetView>
  </sheetViews>
  <sheetFormatPr defaultRowHeight="15" x14ac:dyDescent="0.25"/>
  <cols>
    <col min="1" max="1" width="9.28515625" style="153" customWidth="1"/>
    <col min="2" max="2" width="53.140625" customWidth="1"/>
    <col min="3" max="3" width="15.85546875" style="131" customWidth="1"/>
    <col min="4" max="4" width="15.5703125" style="131" customWidth="1"/>
    <col min="5" max="5" width="9.5703125" customWidth="1"/>
    <col min="6" max="6" width="16.7109375" hidden="1" customWidth="1"/>
    <col min="8" max="8" width="11.7109375" bestFit="1" customWidth="1"/>
  </cols>
  <sheetData>
    <row r="1" spans="1:8" x14ac:dyDescent="0.25">
      <c r="A1" s="186"/>
      <c r="B1" s="186"/>
      <c r="C1" s="186"/>
      <c r="D1" s="186"/>
    </row>
    <row r="2" spans="1:8" ht="39.75" customHeight="1" x14ac:dyDescent="0.25">
      <c r="A2" s="119" t="s">
        <v>207</v>
      </c>
      <c r="B2" s="119" t="s">
        <v>208</v>
      </c>
      <c r="C2" s="120" t="s">
        <v>236</v>
      </c>
      <c r="D2" s="120" t="s">
        <v>209</v>
      </c>
      <c r="E2" s="121" t="s">
        <v>210</v>
      </c>
    </row>
    <row r="3" spans="1:8" ht="18" customHeight="1" x14ac:dyDescent="0.25">
      <c r="A3" s="119">
        <v>1</v>
      </c>
      <c r="B3" s="119">
        <v>2</v>
      </c>
      <c r="C3" s="122"/>
      <c r="D3" s="120">
        <v>5</v>
      </c>
      <c r="E3" s="121">
        <v>7</v>
      </c>
    </row>
    <row r="4" spans="1:8" ht="18" customHeight="1" x14ac:dyDescent="0.25">
      <c r="A4" s="123"/>
      <c r="B4" s="123"/>
      <c r="C4" s="124"/>
      <c r="D4" s="125"/>
      <c r="E4" s="126"/>
    </row>
    <row r="5" spans="1:8" x14ac:dyDescent="0.25">
      <c r="A5" s="127"/>
      <c r="B5" s="127" t="s">
        <v>211</v>
      </c>
      <c r="C5" s="128">
        <f>C6+C25+C64+C79</f>
        <v>5774873</v>
      </c>
      <c r="D5" s="128">
        <f>D6+D25+D64+D79</f>
        <v>6113630.7800000003</v>
      </c>
      <c r="E5" s="128">
        <f>D5/C5*100</f>
        <v>105.86606458704806</v>
      </c>
    </row>
    <row r="6" spans="1:8" s="136" customFormat="1" ht="15" customHeight="1" x14ac:dyDescent="0.25">
      <c r="A6" s="14" t="s">
        <v>8</v>
      </c>
      <c r="B6" s="15" t="s">
        <v>9</v>
      </c>
      <c r="C6" s="180">
        <f>C7</f>
        <v>5133760</v>
      </c>
      <c r="D6" s="17">
        <f>D8</f>
        <v>5112106.99</v>
      </c>
      <c r="E6" s="128">
        <f t="shared" ref="E6:E66" si="0">D6/C6*100</f>
        <v>99.578223173658301</v>
      </c>
    </row>
    <row r="7" spans="1:8" s="136" customFormat="1" ht="15" customHeight="1" x14ac:dyDescent="0.25">
      <c r="A7" s="18">
        <v>11</v>
      </c>
      <c r="B7" s="18" t="s">
        <v>10</v>
      </c>
      <c r="C7" s="181">
        <f>C8</f>
        <v>5133760</v>
      </c>
      <c r="D7" s="20">
        <f>SUM(D8)</f>
        <v>5112106.99</v>
      </c>
      <c r="E7" s="128">
        <f t="shared" si="0"/>
        <v>99.578223173658301</v>
      </c>
    </row>
    <row r="8" spans="1:8" s="136" customFormat="1" ht="15" customHeight="1" x14ac:dyDescent="0.25">
      <c r="A8" s="21">
        <v>3</v>
      </c>
      <c r="B8" s="22" t="s">
        <v>11</v>
      </c>
      <c r="C8" s="175">
        <f>C9+C17</f>
        <v>5133760</v>
      </c>
      <c r="D8" s="24">
        <f>D9+D17+D21+D23</f>
        <v>5112106.99</v>
      </c>
      <c r="E8" s="128">
        <f t="shared" si="0"/>
        <v>99.578223173658301</v>
      </c>
      <c r="H8" s="173"/>
    </row>
    <row r="9" spans="1:8" s="136" customFormat="1" ht="15" customHeight="1" x14ac:dyDescent="0.25">
      <c r="A9" s="26">
        <v>31</v>
      </c>
      <c r="B9" s="27" t="s">
        <v>12</v>
      </c>
      <c r="C9" s="182">
        <v>5043260</v>
      </c>
      <c r="D9" s="29">
        <f>D10+D12+D15</f>
        <v>5020299.33</v>
      </c>
      <c r="E9" s="128">
        <f t="shared" si="0"/>
        <v>99.544725633816228</v>
      </c>
      <c r="F9" s="173" t="e">
        <f>#REF!+#REF!+#REF!</f>
        <v>#REF!</v>
      </c>
      <c r="H9" s="173"/>
    </row>
    <row r="10" spans="1:8" s="136" customFormat="1" ht="15" customHeight="1" x14ac:dyDescent="0.25">
      <c r="A10" s="31">
        <v>311</v>
      </c>
      <c r="B10" s="32" t="s">
        <v>13</v>
      </c>
      <c r="C10" s="182"/>
      <c r="D10" s="34">
        <f>SUM(D11)</f>
        <v>4191107.74</v>
      </c>
      <c r="E10" s="128"/>
    </row>
    <row r="11" spans="1:8" s="136" customFormat="1" ht="15" customHeight="1" x14ac:dyDescent="0.25">
      <c r="A11" s="36">
        <v>3111</v>
      </c>
      <c r="B11" s="37" t="s">
        <v>14</v>
      </c>
      <c r="C11" s="174"/>
      <c r="D11" s="39">
        <v>4191107.74</v>
      </c>
      <c r="E11" s="128"/>
    </row>
    <row r="12" spans="1:8" s="136" customFormat="1" ht="15" customHeight="1" x14ac:dyDescent="0.25">
      <c r="A12" s="31">
        <v>313</v>
      </c>
      <c r="B12" s="32" t="s">
        <v>15</v>
      </c>
      <c r="C12" s="175"/>
      <c r="D12" s="24">
        <f>SUM(D13:D14)</f>
        <v>682899.67</v>
      </c>
      <c r="E12" s="128"/>
    </row>
    <row r="13" spans="1:8" s="136" customFormat="1" ht="15" customHeight="1" x14ac:dyDescent="0.25">
      <c r="A13" s="36">
        <v>3132</v>
      </c>
      <c r="B13" s="37" t="s">
        <v>16</v>
      </c>
      <c r="C13" s="174"/>
      <c r="D13" s="39">
        <v>682899.67</v>
      </c>
      <c r="E13" s="128"/>
    </row>
    <row r="14" spans="1:8" s="136" customFormat="1" ht="15" customHeight="1" x14ac:dyDescent="0.25">
      <c r="A14" s="36">
        <v>3133</v>
      </c>
      <c r="B14" s="37" t="s">
        <v>17</v>
      </c>
      <c r="C14" s="174"/>
      <c r="D14" s="39"/>
      <c r="E14" s="128"/>
    </row>
    <row r="15" spans="1:8" s="136" customFormat="1" ht="15" customHeight="1" x14ac:dyDescent="0.25">
      <c r="A15" s="31">
        <v>312</v>
      </c>
      <c r="B15" s="32" t="s">
        <v>18</v>
      </c>
      <c r="C15" s="174"/>
      <c r="D15" s="24">
        <f>D16</f>
        <v>146291.92000000001</v>
      </c>
      <c r="E15" s="128"/>
    </row>
    <row r="16" spans="1:8" s="136" customFormat="1" ht="15" customHeight="1" x14ac:dyDescent="0.25">
      <c r="A16" s="36">
        <v>3121</v>
      </c>
      <c r="B16" s="37" t="s">
        <v>18</v>
      </c>
      <c r="C16" s="174"/>
      <c r="D16" s="39">
        <v>146291.92000000001</v>
      </c>
      <c r="E16" s="128"/>
    </row>
    <row r="17" spans="1:8" s="136" customFormat="1" ht="15" customHeight="1" x14ac:dyDescent="0.25">
      <c r="A17" s="26">
        <v>32</v>
      </c>
      <c r="B17" s="27" t="s">
        <v>19</v>
      </c>
      <c r="C17" s="175">
        <v>90500</v>
      </c>
      <c r="D17" s="42">
        <f>SUM(D18)+D21</f>
        <v>81092.3</v>
      </c>
      <c r="E17" s="128">
        <f t="shared" si="0"/>
        <v>89.604751381215479</v>
      </c>
      <c r="H17" s="173"/>
    </row>
    <row r="18" spans="1:8" s="136" customFormat="1" ht="15" customHeight="1" x14ac:dyDescent="0.25">
      <c r="A18" s="31">
        <v>321</v>
      </c>
      <c r="B18" s="32" t="s">
        <v>20</v>
      </c>
      <c r="C18" s="175"/>
      <c r="D18" s="24">
        <f>SUM(D19:D20)</f>
        <v>73690.22</v>
      </c>
      <c r="E18" s="128"/>
    </row>
    <row r="19" spans="1:8" s="136" customFormat="1" ht="15" customHeight="1" x14ac:dyDescent="0.25">
      <c r="A19" s="36" t="s">
        <v>21</v>
      </c>
      <c r="B19" s="37" t="s">
        <v>22</v>
      </c>
      <c r="C19" s="174"/>
      <c r="D19" s="39"/>
      <c r="E19" s="128"/>
    </row>
    <row r="20" spans="1:8" s="136" customFormat="1" ht="15" customHeight="1" x14ac:dyDescent="0.25">
      <c r="A20" s="36" t="s">
        <v>23</v>
      </c>
      <c r="B20" s="37" t="s">
        <v>24</v>
      </c>
      <c r="C20" s="174"/>
      <c r="D20" s="39">
        <v>73690.22</v>
      </c>
      <c r="E20" s="128"/>
      <c r="H20" s="173"/>
    </row>
    <row r="21" spans="1:8" s="136" customFormat="1" ht="15" customHeight="1" x14ac:dyDescent="0.25">
      <c r="A21" s="31">
        <v>323</v>
      </c>
      <c r="B21" s="32" t="s">
        <v>25</v>
      </c>
      <c r="C21" s="174"/>
      <c r="D21" s="24">
        <f>D22</f>
        <v>7402.08</v>
      </c>
      <c r="E21" s="128"/>
    </row>
    <row r="22" spans="1:8" s="136" customFormat="1" ht="15" customHeight="1" x14ac:dyDescent="0.25">
      <c r="A22" s="36">
        <v>3236</v>
      </c>
      <c r="B22" s="37" t="s">
        <v>26</v>
      </c>
      <c r="C22" s="174"/>
      <c r="D22" s="39">
        <v>7402.08</v>
      </c>
      <c r="E22" s="128"/>
    </row>
    <row r="23" spans="1:8" s="136" customFormat="1" ht="15" customHeight="1" x14ac:dyDescent="0.25">
      <c r="A23" s="177">
        <v>329</v>
      </c>
      <c r="B23" s="178" t="s">
        <v>56</v>
      </c>
      <c r="C23" s="175"/>
      <c r="D23" s="175">
        <f>D24</f>
        <v>3313.28</v>
      </c>
      <c r="E23" s="128"/>
    </row>
    <row r="24" spans="1:8" s="136" customFormat="1" ht="15" customHeight="1" x14ac:dyDescent="0.25">
      <c r="A24" s="36">
        <v>3295</v>
      </c>
      <c r="B24" s="37" t="s">
        <v>56</v>
      </c>
      <c r="C24" s="174"/>
      <c r="D24" s="39">
        <v>3313.28</v>
      </c>
      <c r="E24" s="128"/>
    </row>
    <row r="25" spans="1:8" s="136" customFormat="1" ht="15" customHeight="1" x14ac:dyDescent="0.25">
      <c r="A25" s="44" t="s">
        <v>27</v>
      </c>
      <c r="B25" s="44" t="s">
        <v>28</v>
      </c>
      <c r="C25" s="183">
        <f>C26+C59</f>
        <v>204530</v>
      </c>
      <c r="D25" s="46">
        <f>D27+D32+D55+D58</f>
        <v>311955.93</v>
      </c>
      <c r="E25" s="128">
        <f t="shared" si="0"/>
        <v>152.52331198357209</v>
      </c>
    </row>
    <row r="26" spans="1:8" s="136" customFormat="1" ht="15" customHeight="1" x14ac:dyDescent="0.25">
      <c r="A26" s="21">
        <v>3</v>
      </c>
      <c r="B26" s="22" t="s">
        <v>11</v>
      </c>
      <c r="C26" s="176">
        <f>C27+C32+C55</f>
        <v>170030</v>
      </c>
      <c r="D26" s="48">
        <f>D27+D32+D55</f>
        <v>287690.18</v>
      </c>
      <c r="E26" s="128">
        <f t="shared" si="0"/>
        <v>169.19965888372639</v>
      </c>
    </row>
    <row r="27" spans="1:8" s="136" customFormat="1" ht="15" customHeight="1" x14ac:dyDescent="0.25">
      <c r="A27" s="49">
        <v>31</v>
      </c>
      <c r="B27" s="22" t="s">
        <v>12</v>
      </c>
      <c r="C27" s="176">
        <v>23300</v>
      </c>
      <c r="D27" s="51">
        <f>D28+D30</f>
        <v>43616.840000000004</v>
      </c>
      <c r="E27" s="128">
        <f t="shared" si="0"/>
        <v>187.19673819742491</v>
      </c>
    </row>
    <row r="28" spans="1:8" s="136" customFormat="1" ht="15" customHeight="1" x14ac:dyDescent="0.25">
      <c r="A28" s="52">
        <v>311</v>
      </c>
      <c r="B28" s="22" t="s">
        <v>13</v>
      </c>
      <c r="C28" s="176"/>
      <c r="D28" s="48">
        <f>SUM(D29)</f>
        <v>39661.11</v>
      </c>
      <c r="E28" s="128"/>
    </row>
    <row r="29" spans="1:8" s="136" customFormat="1" ht="15" customHeight="1" x14ac:dyDescent="0.25">
      <c r="A29" s="53">
        <v>3111</v>
      </c>
      <c r="B29" s="54" t="s">
        <v>14</v>
      </c>
      <c r="C29" s="184"/>
      <c r="D29" s="56">
        <v>39661.11</v>
      </c>
      <c r="E29" s="128"/>
    </row>
    <row r="30" spans="1:8" s="136" customFormat="1" ht="15" customHeight="1" x14ac:dyDescent="0.25">
      <c r="A30" s="52">
        <v>313</v>
      </c>
      <c r="B30" s="22" t="s">
        <v>15</v>
      </c>
      <c r="C30" s="184"/>
      <c r="D30" s="48">
        <f>D31</f>
        <v>3955.73</v>
      </c>
      <c r="E30" s="128"/>
    </row>
    <row r="31" spans="1:8" s="136" customFormat="1" ht="15" customHeight="1" x14ac:dyDescent="0.25">
      <c r="A31" s="53">
        <v>3132</v>
      </c>
      <c r="B31" s="54" t="s">
        <v>29</v>
      </c>
      <c r="C31" s="184"/>
      <c r="D31" s="56">
        <v>3955.73</v>
      </c>
      <c r="E31" s="128"/>
    </row>
    <row r="32" spans="1:8" s="136" customFormat="1" ht="15" customHeight="1" x14ac:dyDescent="0.25">
      <c r="A32" s="49">
        <v>32</v>
      </c>
      <c r="B32" s="22" t="s">
        <v>19</v>
      </c>
      <c r="C32" s="176">
        <v>146650</v>
      </c>
      <c r="D32" s="176">
        <f>D33+D36+D41+D49+D51</f>
        <v>243998.11000000002</v>
      </c>
      <c r="E32" s="128">
        <f t="shared" si="0"/>
        <v>166.38125468803273</v>
      </c>
    </row>
    <row r="33" spans="1:5" s="136" customFormat="1" ht="15" customHeight="1" x14ac:dyDescent="0.25">
      <c r="A33" s="49">
        <v>321</v>
      </c>
      <c r="B33" s="22" t="s">
        <v>20</v>
      </c>
      <c r="C33" s="176"/>
      <c r="D33" s="48">
        <f>D34+D35</f>
        <v>78039.78</v>
      </c>
      <c r="E33" s="128"/>
    </row>
    <row r="34" spans="1:5" s="136" customFormat="1" ht="15" customHeight="1" x14ac:dyDescent="0.25">
      <c r="A34" s="53">
        <v>3211</v>
      </c>
      <c r="B34" s="54" t="s">
        <v>22</v>
      </c>
      <c r="C34" s="176"/>
      <c r="D34" s="56">
        <v>70941.72</v>
      </c>
      <c r="E34" s="128"/>
    </row>
    <row r="35" spans="1:5" s="136" customFormat="1" ht="15" customHeight="1" x14ac:dyDescent="0.25">
      <c r="A35" s="53">
        <v>3213</v>
      </c>
      <c r="B35" s="54" t="s">
        <v>30</v>
      </c>
      <c r="C35" s="176"/>
      <c r="D35" s="56">
        <v>7098.06</v>
      </c>
      <c r="E35" s="128"/>
    </row>
    <row r="36" spans="1:5" s="136" customFormat="1" ht="15" customHeight="1" x14ac:dyDescent="0.25">
      <c r="A36" s="52">
        <v>322</v>
      </c>
      <c r="B36" s="22" t="s">
        <v>31</v>
      </c>
      <c r="C36" s="176"/>
      <c r="D36" s="48">
        <f>SUM(D37:D40)</f>
        <v>6380.03</v>
      </c>
      <c r="E36" s="128"/>
    </row>
    <row r="37" spans="1:5" s="140" customFormat="1" ht="15" customHeight="1" x14ac:dyDescent="0.25">
      <c r="A37" s="53" t="s">
        <v>32</v>
      </c>
      <c r="B37" s="54" t="s">
        <v>33</v>
      </c>
      <c r="C37" s="184"/>
      <c r="D37" s="39">
        <v>1599.89</v>
      </c>
      <c r="E37" s="128"/>
    </row>
    <row r="38" spans="1:5" s="140" customFormat="1" ht="15" customHeight="1" x14ac:dyDescent="0.25">
      <c r="A38" s="53">
        <v>3222</v>
      </c>
      <c r="B38" s="54" t="s">
        <v>76</v>
      </c>
      <c r="C38" s="184"/>
      <c r="D38" s="39">
        <v>172.44</v>
      </c>
      <c r="E38" s="128"/>
    </row>
    <row r="39" spans="1:5" s="140" customFormat="1" ht="15" customHeight="1" x14ac:dyDescent="0.25">
      <c r="A39" s="53" t="s">
        <v>34</v>
      </c>
      <c r="B39" s="54" t="s">
        <v>35</v>
      </c>
      <c r="C39" s="184"/>
      <c r="D39" s="39">
        <v>2258.91</v>
      </c>
      <c r="E39" s="128"/>
    </row>
    <row r="40" spans="1:5" s="136" customFormat="1" ht="15" customHeight="1" x14ac:dyDescent="0.25">
      <c r="A40" s="53" t="s">
        <v>36</v>
      </c>
      <c r="B40" s="54" t="s">
        <v>37</v>
      </c>
      <c r="C40" s="184"/>
      <c r="D40" s="39">
        <v>2348.79</v>
      </c>
      <c r="E40" s="128"/>
    </row>
    <row r="41" spans="1:5" s="140" customFormat="1" ht="15" customHeight="1" x14ac:dyDescent="0.25">
      <c r="A41" s="52">
        <v>323</v>
      </c>
      <c r="B41" s="22" t="s">
        <v>25</v>
      </c>
      <c r="C41" s="184"/>
      <c r="D41" s="24">
        <f>D42+D46+D47+D48+D44+D45</f>
        <v>142853.63</v>
      </c>
      <c r="E41" s="128"/>
    </row>
    <row r="42" spans="1:5" s="140" customFormat="1" ht="15" customHeight="1" x14ac:dyDescent="0.25">
      <c r="A42" s="53">
        <v>3231</v>
      </c>
      <c r="B42" s="54" t="s">
        <v>38</v>
      </c>
      <c r="C42" s="184"/>
      <c r="D42" s="39">
        <v>5132.92</v>
      </c>
      <c r="E42" s="128"/>
    </row>
    <row r="43" spans="1:5" s="140" customFormat="1" ht="15" customHeight="1" x14ac:dyDescent="0.25">
      <c r="A43" s="53">
        <v>3232</v>
      </c>
      <c r="B43" s="172" t="s">
        <v>63</v>
      </c>
      <c r="C43" s="184"/>
      <c r="D43" s="39"/>
      <c r="E43" s="128"/>
    </row>
    <row r="44" spans="1:5" s="140" customFormat="1" ht="15" customHeight="1" x14ac:dyDescent="0.25">
      <c r="A44" s="53">
        <v>3233</v>
      </c>
      <c r="B44" s="54" t="s">
        <v>64</v>
      </c>
      <c r="C44" s="184"/>
      <c r="D44" s="39">
        <v>1290.03</v>
      </c>
      <c r="E44" s="128"/>
    </row>
    <row r="45" spans="1:5" s="140" customFormat="1" ht="15" customHeight="1" x14ac:dyDescent="0.25">
      <c r="A45" s="53">
        <v>3235</v>
      </c>
      <c r="B45" s="54" t="s">
        <v>66</v>
      </c>
      <c r="C45" s="184"/>
      <c r="D45" s="39">
        <v>83597.73</v>
      </c>
      <c r="E45" s="128"/>
    </row>
    <row r="46" spans="1:5" s="136" customFormat="1" ht="15" customHeight="1" x14ac:dyDescent="0.25">
      <c r="A46" s="53">
        <v>3237</v>
      </c>
      <c r="B46" s="54" t="s">
        <v>39</v>
      </c>
      <c r="C46" s="184"/>
      <c r="D46" s="39">
        <v>20506.689999999999</v>
      </c>
      <c r="E46" s="128"/>
    </row>
    <row r="47" spans="1:5" s="140" customFormat="1" ht="15" customHeight="1" x14ac:dyDescent="0.25">
      <c r="A47" s="53">
        <v>3238</v>
      </c>
      <c r="B47" s="54" t="s">
        <v>40</v>
      </c>
      <c r="C47" s="184"/>
      <c r="D47" s="39">
        <v>16500</v>
      </c>
      <c r="E47" s="128"/>
    </row>
    <row r="48" spans="1:5" s="140" customFormat="1" ht="15" customHeight="1" x14ac:dyDescent="0.25">
      <c r="A48" s="53">
        <v>3239</v>
      </c>
      <c r="B48" s="54" t="s">
        <v>41</v>
      </c>
      <c r="C48" s="184"/>
      <c r="D48" s="39">
        <v>15826.26</v>
      </c>
      <c r="E48" s="128"/>
    </row>
    <row r="49" spans="1:6" s="136" customFormat="1" ht="15" customHeight="1" x14ac:dyDescent="0.25">
      <c r="A49" s="52">
        <v>324</v>
      </c>
      <c r="B49" s="22" t="s">
        <v>42</v>
      </c>
      <c r="C49" s="184"/>
      <c r="D49" s="24">
        <f>D50</f>
        <v>9574.2800000000007</v>
      </c>
      <c r="E49" s="128"/>
    </row>
    <row r="50" spans="1:6" s="136" customFormat="1" ht="15" customHeight="1" x14ac:dyDescent="0.25">
      <c r="A50" s="53">
        <v>3241</v>
      </c>
      <c r="B50" s="54" t="s">
        <v>42</v>
      </c>
      <c r="C50" s="184"/>
      <c r="D50" s="39">
        <v>9574.2800000000007</v>
      </c>
      <c r="E50" s="128"/>
    </row>
    <row r="51" spans="1:6" s="136" customFormat="1" ht="15" customHeight="1" x14ac:dyDescent="0.25">
      <c r="A51" s="52">
        <v>329</v>
      </c>
      <c r="B51" s="22" t="s">
        <v>43</v>
      </c>
      <c r="C51" s="184"/>
      <c r="D51" s="24">
        <f>D52+D53</f>
        <v>7150.39</v>
      </c>
      <c r="E51" s="128"/>
    </row>
    <row r="52" spans="1:6" s="136" customFormat="1" ht="15" customHeight="1" x14ac:dyDescent="0.25">
      <c r="A52" s="53">
        <v>3293</v>
      </c>
      <c r="B52" s="54" t="s">
        <v>44</v>
      </c>
      <c r="C52" s="184"/>
      <c r="D52" s="39">
        <v>6642.68</v>
      </c>
      <c r="E52" s="128"/>
    </row>
    <row r="53" spans="1:6" s="136" customFormat="1" ht="15" customHeight="1" x14ac:dyDescent="0.25">
      <c r="A53" s="53">
        <v>3294</v>
      </c>
      <c r="B53" s="54" t="s">
        <v>68</v>
      </c>
      <c r="C53" s="184"/>
      <c r="D53" s="39">
        <v>507.71</v>
      </c>
      <c r="E53" s="128"/>
    </row>
    <row r="54" spans="1:6" s="136" customFormat="1" ht="15" customHeight="1" x14ac:dyDescent="0.25">
      <c r="A54" s="53">
        <v>3299</v>
      </c>
      <c r="B54" s="54" t="s">
        <v>234</v>
      </c>
      <c r="C54" s="184"/>
      <c r="D54" s="39"/>
      <c r="E54" s="128"/>
    </row>
    <row r="55" spans="1:6" s="136" customFormat="1" ht="15" customHeight="1" x14ac:dyDescent="0.25">
      <c r="A55" s="52">
        <v>34</v>
      </c>
      <c r="B55" s="22" t="s">
        <v>45</v>
      </c>
      <c r="C55" s="176">
        <v>80</v>
      </c>
      <c r="D55" s="24">
        <f>D56</f>
        <v>75.23</v>
      </c>
      <c r="E55" s="128">
        <f t="shared" si="0"/>
        <v>94.037500000000009</v>
      </c>
    </row>
    <row r="56" spans="1:6" s="136" customFormat="1" ht="15" customHeight="1" x14ac:dyDescent="0.25">
      <c r="A56" s="52">
        <v>343</v>
      </c>
      <c r="B56" s="22" t="s">
        <v>46</v>
      </c>
      <c r="C56" s="184"/>
      <c r="D56" s="24">
        <f>D57</f>
        <v>75.23</v>
      </c>
      <c r="E56" s="128"/>
    </row>
    <row r="57" spans="1:6" s="140" customFormat="1" ht="15" customHeight="1" x14ac:dyDescent="0.25">
      <c r="A57" s="53">
        <v>3432</v>
      </c>
      <c r="B57" s="54" t="s">
        <v>47</v>
      </c>
      <c r="C57" s="184"/>
      <c r="D57" s="174">
        <v>75.23</v>
      </c>
      <c r="E57" s="128"/>
    </row>
    <row r="58" spans="1:6" s="136" customFormat="1" ht="15" customHeight="1" x14ac:dyDescent="0.25">
      <c r="A58" s="52">
        <v>4</v>
      </c>
      <c r="B58" s="22" t="s">
        <v>48</v>
      </c>
      <c r="C58" s="184"/>
      <c r="D58" s="24">
        <f>D59</f>
        <v>24265.75</v>
      </c>
      <c r="E58" s="128"/>
    </row>
    <row r="59" spans="1:6" x14ac:dyDescent="0.25">
      <c r="A59" s="52">
        <v>42</v>
      </c>
      <c r="B59" s="22" t="s">
        <v>49</v>
      </c>
      <c r="C59" s="176">
        <v>34500</v>
      </c>
      <c r="D59" s="24">
        <f>D60</f>
        <v>24265.75</v>
      </c>
      <c r="E59" s="128">
        <f t="shared" si="0"/>
        <v>70.335507246376821</v>
      </c>
      <c r="F59" s="131" t="e">
        <f>#REF!+#REF!+#REF!+#REF!</f>
        <v>#REF!</v>
      </c>
    </row>
    <row r="60" spans="1:6" x14ac:dyDescent="0.25">
      <c r="A60" s="52">
        <v>422</v>
      </c>
      <c r="B60" s="22" t="s">
        <v>50</v>
      </c>
      <c r="C60" s="184"/>
      <c r="D60" s="24">
        <f>D61+D63+D62</f>
        <v>24265.75</v>
      </c>
      <c r="E60" s="128"/>
    </row>
    <row r="61" spans="1:6" x14ac:dyDescent="0.25">
      <c r="A61" s="53">
        <v>4221</v>
      </c>
      <c r="B61" s="54" t="s">
        <v>51</v>
      </c>
      <c r="C61" s="184"/>
      <c r="D61" s="39">
        <v>9488.7099999999991</v>
      </c>
      <c r="E61" s="128"/>
    </row>
    <row r="62" spans="1:6" x14ac:dyDescent="0.25">
      <c r="A62" s="53">
        <v>4225</v>
      </c>
      <c r="B62" s="54" t="s">
        <v>141</v>
      </c>
      <c r="C62" s="184"/>
      <c r="D62" s="39">
        <v>13500</v>
      </c>
      <c r="E62" s="128"/>
    </row>
    <row r="63" spans="1:6" x14ac:dyDescent="0.25">
      <c r="A63" s="53">
        <v>4227</v>
      </c>
      <c r="B63" s="54" t="s">
        <v>52</v>
      </c>
      <c r="C63" s="184"/>
      <c r="D63" s="174">
        <v>1277.04</v>
      </c>
      <c r="E63" s="128"/>
    </row>
    <row r="64" spans="1:6" x14ac:dyDescent="0.25">
      <c r="A64" s="57" t="s">
        <v>53</v>
      </c>
      <c r="B64" s="58" t="s">
        <v>54</v>
      </c>
      <c r="C64" s="185">
        <f>C65</f>
        <v>21483</v>
      </c>
      <c r="D64" s="60">
        <f>D66+D72+D76</f>
        <v>26253.210000000003</v>
      </c>
      <c r="E64" s="128">
        <f t="shared" si="0"/>
        <v>122.2045803658707</v>
      </c>
    </row>
    <row r="65" spans="1:5" x14ac:dyDescent="0.25">
      <c r="A65" s="57">
        <v>3</v>
      </c>
      <c r="B65" s="58" t="s">
        <v>11</v>
      </c>
      <c r="C65" s="185">
        <f>C66+C72+C76</f>
        <v>21483</v>
      </c>
      <c r="D65" s="60">
        <f>D66+D72+D76</f>
        <v>26253.210000000003</v>
      </c>
      <c r="E65" s="128">
        <f t="shared" si="0"/>
        <v>122.2045803658707</v>
      </c>
    </row>
    <row r="66" spans="1:5" x14ac:dyDescent="0.25">
      <c r="A66" s="49">
        <v>31</v>
      </c>
      <c r="B66" s="22" t="s">
        <v>12</v>
      </c>
      <c r="C66" s="176">
        <v>11645</v>
      </c>
      <c r="D66" s="24">
        <f>D67+D69</f>
        <v>14413.400000000001</v>
      </c>
      <c r="E66" s="128">
        <f t="shared" si="0"/>
        <v>123.77329325890942</v>
      </c>
    </row>
    <row r="67" spans="1:5" x14ac:dyDescent="0.25">
      <c r="A67" s="52">
        <v>311</v>
      </c>
      <c r="B67" s="22" t="s">
        <v>13</v>
      </c>
      <c r="C67" s="184"/>
      <c r="D67" s="24">
        <f>D68</f>
        <v>12298.03</v>
      </c>
      <c r="E67" s="128"/>
    </row>
    <row r="68" spans="1:5" x14ac:dyDescent="0.25">
      <c r="A68" s="53">
        <v>3111</v>
      </c>
      <c r="B68" s="54" t="s">
        <v>14</v>
      </c>
      <c r="C68" s="184"/>
      <c r="D68" s="39">
        <v>12298.03</v>
      </c>
      <c r="E68" s="128"/>
    </row>
    <row r="69" spans="1:5" x14ac:dyDescent="0.25">
      <c r="A69" s="52">
        <v>313</v>
      </c>
      <c r="B69" s="22" t="s">
        <v>15</v>
      </c>
      <c r="C69" s="184"/>
      <c r="D69" s="24">
        <f>D70+D71</f>
        <v>2115.37</v>
      </c>
      <c r="E69" s="128"/>
    </row>
    <row r="70" spans="1:5" x14ac:dyDescent="0.25">
      <c r="A70" s="53">
        <v>3132</v>
      </c>
      <c r="B70" s="54" t="s">
        <v>29</v>
      </c>
      <c r="C70" s="184"/>
      <c r="D70" s="39">
        <v>1914.28</v>
      </c>
      <c r="E70" s="128"/>
    </row>
    <row r="71" spans="1:5" x14ac:dyDescent="0.25">
      <c r="A71" s="53">
        <v>3133</v>
      </c>
      <c r="B71" s="54" t="s">
        <v>55</v>
      </c>
      <c r="C71" s="184"/>
      <c r="D71" s="39">
        <v>201.09</v>
      </c>
      <c r="E71" s="128"/>
    </row>
    <row r="72" spans="1:5" x14ac:dyDescent="0.25">
      <c r="A72" s="52">
        <v>32</v>
      </c>
      <c r="B72" s="22" t="s">
        <v>19</v>
      </c>
      <c r="C72" s="176">
        <v>5856</v>
      </c>
      <c r="D72" s="24">
        <f>D73</f>
        <v>6913.1900000000005</v>
      </c>
      <c r="E72" s="128">
        <f t="shared" ref="E72:E133" si="1">D72/C72*100</f>
        <v>118.05310792349728</v>
      </c>
    </row>
    <row r="73" spans="1:5" x14ac:dyDescent="0.25">
      <c r="A73" s="52">
        <v>329</v>
      </c>
      <c r="B73" s="22" t="s">
        <v>43</v>
      </c>
      <c r="C73" s="184"/>
      <c r="D73" s="24">
        <f>D74+D75</f>
        <v>6913.1900000000005</v>
      </c>
      <c r="E73" s="128"/>
    </row>
    <row r="74" spans="1:5" x14ac:dyDescent="0.25">
      <c r="A74" s="53">
        <v>3295</v>
      </c>
      <c r="B74" s="54" t="s">
        <v>56</v>
      </c>
      <c r="C74" s="184"/>
      <c r="D74" s="39">
        <v>1713.13</v>
      </c>
      <c r="E74" s="128"/>
    </row>
    <row r="75" spans="1:5" ht="17.25" customHeight="1" x14ac:dyDescent="0.25">
      <c r="A75" s="53">
        <v>3296</v>
      </c>
      <c r="B75" s="54" t="s">
        <v>57</v>
      </c>
      <c r="C75" s="184"/>
      <c r="D75" s="39">
        <v>5200.0600000000004</v>
      </c>
      <c r="E75" s="128"/>
    </row>
    <row r="76" spans="1:5" x14ac:dyDescent="0.25">
      <c r="A76" s="52">
        <v>34</v>
      </c>
      <c r="B76" s="22" t="s">
        <v>45</v>
      </c>
      <c r="C76" s="176">
        <v>3982</v>
      </c>
      <c r="D76" s="24">
        <f>D77</f>
        <v>4926.62</v>
      </c>
      <c r="E76" s="128">
        <f t="shared" si="1"/>
        <v>123.72225012556504</v>
      </c>
    </row>
    <row r="77" spans="1:5" x14ac:dyDescent="0.25">
      <c r="A77" s="52">
        <v>343</v>
      </c>
      <c r="B77" s="22" t="s">
        <v>46</v>
      </c>
      <c r="C77" s="184"/>
      <c r="D77" s="24">
        <f>D78</f>
        <v>4926.62</v>
      </c>
      <c r="E77" s="128"/>
    </row>
    <row r="78" spans="1:5" x14ac:dyDescent="0.25">
      <c r="A78" s="53">
        <v>3433</v>
      </c>
      <c r="B78" s="54" t="s">
        <v>58</v>
      </c>
      <c r="C78" s="184"/>
      <c r="D78" s="39">
        <v>4926.62</v>
      </c>
      <c r="E78" s="128"/>
    </row>
    <row r="79" spans="1:5" x14ac:dyDescent="0.25">
      <c r="A79" s="57" t="s">
        <v>59</v>
      </c>
      <c r="B79" s="58" t="s">
        <v>60</v>
      </c>
      <c r="C79" s="185">
        <f>C86+C119</f>
        <v>415100</v>
      </c>
      <c r="D79" s="60">
        <f>D80+D118</f>
        <v>663314.65000000014</v>
      </c>
      <c r="E79" s="128">
        <f t="shared" si="1"/>
        <v>159.79635027704171</v>
      </c>
    </row>
    <row r="80" spans="1:5" x14ac:dyDescent="0.25">
      <c r="A80" s="21">
        <v>3</v>
      </c>
      <c r="B80" s="22" t="s">
        <v>11</v>
      </c>
      <c r="C80" s="184"/>
      <c r="D80" s="24">
        <f>D86+D114</f>
        <v>651763.59000000008</v>
      </c>
      <c r="E80" s="128"/>
    </row>
    <row r="81" spans="1:5" x14ac:dyDescent="0.25">
      <c r="A81" s="49">
        <v>31</v>
      </c>
      <c r="B81" s="22" t="s">
        <v>12</v>
      </c>
      <c r="C81" s="184"/>
      <c r="D81" s="39"/>
      <c r="E81" s="128"/>
    </row>
    <row r="82" spans="1:5" ht="15.75" customHeight="1" x14ac:dyDescent="0.25">
      <c r="A82" s="52">
        <v>311</v>
      </c>
      <c r="B82" s="22" t="s">
        <v>13</v>
      </c>
      <c r="C82" s="184"/>
      <c r="D82" s="39"/>
      <c r="E82" s="128"/>
    </row>
    <row r="83" spans="1:5" x14ac:dyDescent="0.25">
      <c r="A83" s="53">
        <v>3111</v>
      </c>
      <c r="B83" s="54" t="s">
        <v>14</v>
      </c>
      <c r="C83" s="184"/>
      <c r="D83" s="39"/>
      <c r="E83" s="128"/>
    </row>
    <row r="84" spans="1:5" x14ac:dyDescent="0.25">
      <c r="A84" s="52">
        <v>313</v>
      </c>
      <c r="B84" s="22" t="s">
        <v>15</v>
      </c>
      <c r="C84" s="184"/>
      <c r="D84" s="39"/>
      <c r="E84" s="128"/>
    </row>
    <row r="85" spans="1:5" x14ac:dyDescent="0.25">
      <c r="A85" s="53">
        <v>3132</v>
      </c>
      <c r="B85" s="54" t="s">
        <v>29</v>
      </c>
      <c r="C85" s="184"/>
      <c r="D85" s="39"/>
      <c r="E85" s="128"/>
    </row>
    <row r="86" spans="1:5" x14ac:dyDescent="0.25">
      <c r="A86" s="49">
        <v>32</v>
      </c>
      <c r="B86" s="22" t="s">
        <v>19</v>
      </c>
      <c r="C86" s="176">
        <v>404100</v>
      </c>
      <c r="D86" s="24">
        <f>D87+D90+D97+D108+D106</f>
        <v>651626.20000000007</v>
      </c>
      <c r="E86" s="128">
        <f t="shared" si="1"/>
        <v>161.25369957931207</v>
      </c>
    </row>
    <row r="87" spans="1:5" x14ac:dyDescent="0.25">
      <c r="A87" s="49">
        <v>321</v>
      </c>
      <c r="B87" s="22" t="s">
        <v>20</v>
      </c>
      <c r="C87" s="184"/>
      <c r="D87" s="24">
        <f>D89+D88</f>
        <v>74792.100000000006</v>
      </c>
      <c r="E87" s="128"/>
    </row>
    <row r="88" spans="1:5" x14ac:dyDescent="0.25">
      <c r="A88" s="53">
        <v>3211</v>
      </c>
      <c r="B88" s="54" t="s">
        <v>22</v>
      </c>
      <c r="C88" s="184"/>
      <c r="D88" s="39">
        <v>62294.73</v>
      </c>
      <c r="E88" s="128"/>
    </row>
    <row r="89" spans="1:5" x14ac:dyDescent="0.25">
      <c r="A89" s="53">
        <v>3213</v>
      </c>
      <c r="B89" s="54" t="s">
        <v>30</v>
      </c>
      <c r="C89" s="184"/>
      <c r="D89" s="39">
        <v>12497.37</v>
      </c>
      <c r="E89" s="128"/>
    </row>
    <row r="90" spans="1:5" x14ac:dyDescent="0.25">
      <c r="A90" s="52">
        <v>322</v>
      </c>
      <c r="B90" s="22" t="s">
        <v>31</v>
      </c>
      <c r="C90" s="184"/>
      <c r="D90" s="24">
        <f>D91+D92+D93+D94+D95+D96</f>
        <v>138029.74999999997</v>
      </c>
      <c r="E90" s="128"/>
    </row>
    <row r="91" spans="1:5" x14ac:dyDescent="0.25">
      <c r="A91" s="53" t="s">
        <v>32</v>
      </c>
      <c r="B91" s="54" t="s">
        <v>33</v>
      </c>
      <c r="C91" s="184"/>
      <c r="D91" s="39">
        <v>23971.55</v>
      </c>
      <c r="E91" s="128"/>
    </row>
    <row r="92" spans="1:5" x14ac:dyDescent="0.25">
      <c r="A92" s="53">
        <v>3222</v>
      </c>
      <c r="B92" s="54" t="s">
        <v>61</v>
      </c>
      <c r="C92" s="184"/>
      <c r="D92" s="39">
        <v>16500.82</v>
      </c>
      <c r="E92" s="128"/>
    </row>
    <row r="93" spans="1:5" x14ac:dyDescent="0.25">
      <c r="A93" s="53" t="s">
        <v>34</v>
      </c>
      <c r="B93" s="54" t="s">
        <v>35</v>
      </c>
      <c r="C93" s="184"/>
      <c r="D93" s="39">
        <v>87633.43</v>
      </c>
      <c r="E93" s="128"/>
    </row>
    <row r="94" spans="1:5" x14ac:dyDescent="0.25">
      <c r="A94" s="53" t="s">
        <v>36</v>
      </c>
      <c r="B94" s="54" t="s">
        <v>37</v>
      </c>
      <c r="C94" s="184"/>
      <c r="D94" s="39">
        <v>7042.75</v>
      </c>
      <c r="E94" s="128"/>
    </row>
    <row r="95" spans="1:5" x14ac:dyDescent="0.25">
      <c r="A95" s="53">
        <v>3225</v>
      </c>
      <c r="B95" s="54" t="s">
        <v>62</v>
      </c>
      <c r="C95" s="184"/>
      <c r="D95" s="39">
        <v>829.68</v>
      </c>
      <c r="E95" s="128"/>
    </row>
    <row r="96" spans="1:5" x14ac:dyDescent="0.25">
      <c r="A96" s="53">
        <v>3227</v>
      </c>
      <c r="B96" s="54" t="s">
        <v>235</v>
      </c>
      <c r="C96" s="184"/>
      <c r="D96" s="39">
        <v>2051.52</v>
      </c>
      <c r="E96" s="128"/>
    </row>
    <row r="97" spans="1:5" x14ac:dyDescent="0.25">
      <c r="A97" s="52">
        <v>323</v>
      </c>
      <c r="B97" s="22" t="s">
        <v>25</v>
      </c>
      <c r="C97" s="184"/>
      <c r="D97" s="24">
        <f>SUM(D98:D105)</f>
        <v>256255.59</v>
      </c>
      <c r="E97" s="128"/>
    </row>
    <row r="98" spans="1:5" x14ac:dyDescent="0.25">
      <c r="A98" s="53">
        <v>3231</v>
      </c>
      <c r="B98" s="54" t="s">
        <v>38</v>
      </c>
      <c r="C98" s="184"/>
      <c r="D98" s="39">
        <v>9087.19</v>
      </c>
      <c r="E98" s="128"/>
    </row>
    <row r="99" spans="1:5" x14ac:dyDescent="0.25">
      <c r="A99" s="53">
        <v>3232</v>
      </c>
      <c r="B99" s="54" t="s">
        <v>63</v>
      </c>
      <c r="C99" s="184"/>
      <c r="D99" s="39">
        <v>109577.21</v>
      </c>
      <c r="E99" s="128"/>
    </row>
    <row r="100" spans="1:5" x14ac:dyDescent="0.25">
      <c r="A100" s="53">
        <v>3233</v>
      </c>
      <c r="B100" s="54" t="s">
        <v>64</v>
      </c>
      <c r="C100" s="184"/>
      <c r="D100" s="39">
        <v>3415</v>
      </c>
      <c r="E100" s="128"/>
    </row>
    <row r="101" spans="1:5" x14ac:dyDescent="0.25">
      <c r="A101" s="53">
        <v>3234</v>
      </c>
      <c r="B101" s="54" t="s">
        <v>65</v>
      </c>
      <c r="C101" s="184"/>
      <c r="D101" s="39">
        <v>23312.28</v>
      </c>
      <c r="E101" s="128"/>
    </row>
    <row r="102" spans="1:5" x14ac:dyDescent="0.25">
      <c r="A102" s="53">
        <v>3235</v>
      </c>
      <c r="B102" s="54" t="s">
        <v>66</v>
      </c>
      <c r="C102" s="184"/>
      <c r="D102" s="39">
        <v>12000.41</v>
      </c>
      <c r="E102" s="128"/>
    </row>
    <row r="103" spans="1:5" x14ac:dyDescent="0.25">
      <c r="A103" s="53">
        <v>3237</v>
      </c>
      <c r="B103" s="54" t="s">
        <v>39</v>
      </c>
      <c r="C103" s="184"/>
      <c r="D103" s="39">
        <v>52697.18</v>
      </c>
      <c r="E103" s="128"/>
    </row>
    <row r="104" spans="1:5" x14ac:dyDescent="0.25">
      <c r="A104" s="53">
        <v>3238</v>
      </c>
      <c r="B104" s="54" t="s">
        <v>40</v>
      </c>
      <c r="C104" s="184"/>
      <c r="D104" s="39">
        <v>13977.16</v>
      </c>
      <c r="E104" s="128"/>
    </row>
    <row r="105" spans="1:5" x14ac:dyDescent="0.25">
      <c r="A105" s="53">
        <v>3239</v>
      </c>
      <c r="B105" s="54" t="s">
        <v>41</v>
      </c>
      <c r="C105" s="184"/>
      <c r="D105" s="39">
        <f>33042.39-853.23</f>
        <v>32189.16</v>
      </c>
      <c r="E105" s="128"/>
    </row>
    <row r="106" spans="1:5" x14ac:dyDescent="0.25">
      <c r="A106" s="52">
        <v>324</v>
      </c>
      <c r="B106" s="22" t="s">
        <v>42</v>
      </c>
      <c r="C106" s="184"/>
      <c r="D106" s="24">
        <f>D107</f>
        <v>1347.18</v>
      </c>
      <c r="E106" s="128"/>
    </row>
    <row r="107" spans="1:5" x14ac:dyDescent="0.25">
      <c r="A107" s="53">
        <v>3241</v>
      </c>
      <c r="B107" s="54" t="s">
        <v>42</v>
      </c>
      <c r="C107" s="184"/>
      <c r="D107" s="39">
        <v>1347.18</v>
      </c>
      <c r="E107" s="128"/>
    </row>
    <row r="108" spans="1:5" x14ac:dyDescent="0.25">
      <c r="A108" s="52">
        <v>329</v>
      </c>
      <c r="B108" s="22" t="s">
        <v>43</v>
      </c>
      <c r="C108" s="184"/>
      <c r="D108" s="24">
        <f>D110+D112+D109+D111+D113</f>
        <v>181201.58000000002</v>
      </c>
      <c r="E108" s="128"/>
    </row>
    <row r="109" spans="1:5" x14ac:dyDescent="0.25">
      <c r="A109" s="53">
        <v>3292</v>
      </c>
      <c r="B109" s="54" t="s">
        <v>67</v>
      </c>
      <c r="C109" s="184"/>
      <c r="D109" s="39">
        <v>10588.63</v>
      </c>
      <c r="E109" s="128"/>
    </row>
    <row r="110" spans="1:5" x14ac:dyDescent="0.25">
      <c r="A110" s="53">
        <v>3293</v>
      </c>
      <c r="B110" s="54" t="s">
        <v>44</v>
      </c>
      <c r="C110" s="184"/>
      <c r="D110" s="39">
        <v>239.67</v>
      </c>
      <c r="E110" s="128"/>
    </row>
    <row r="111" spans="1:5" x14ac:dyDescent="0.25">
      <c r="A111" s="53">
        <v>3294</v>
      </c>
      <c r="B111" s="54" t="s">
        <v>68</v>
      </c>
      <c r="C111" s="184"/>
      <c r="D111" s="39">
        <v>3755.53</v>
      </c>
      <c r="E111" s="128"/>
    </row>
    <row r="112" spans="1:5" x14ac:dyDescent="0.25">
      <c r="A112" s="53">
        <v>3295</v>
      </c>
      <c r="B112" s="54" t="s">
        <v>56</v>
      </c>
      <c r="C112" s="184"/>
      <c r="D112" s="39">
        <v>164066.81</v>
      </c>
      <c r="E112" s="128"/>
    </row>
    <row r="113" spans="1:5" x14ac:dyDescent="0.25">
      <c r="A113" s="53">
        <v>3299</v>
      </c>
      <c r="B113" s="54" t="s">
        <v>87</v>
      </c>
      <c r="C113" s="184"/>
      <c r="D113" s="39">
        <v>2550.94</v>
      </c>
      <c r="E113" s="128"/>
    </row>
    <row r="114" spans="1:5" x14ac:dyDescent="0.25">
      <c r="A114" s="52">
        <v>34</v>
      </c>
      <c r="B114" s="22" t="s">
        <v>45</v>
      </c>
      <c r="C114" s="184"/>
      <c r="D114" s="175">
        <f>D115</f>
        <v>137.38999999999999</v>
      </c>
      <c r="E114" s="128"/>
    </row>
    <row r="115" spans="1:5" x14ac:dyDescent="0.25">
      <c r="A115" s="52">
        <v>343</v>
      </c>
      <c r="B115" s="22" t="s">
        <v>46</v>
      </c>
      <c r="C115" s="184"/>
      <c r="D115" s="24">
        <f>D117+D116</f>
        <v>137.38999999999999</v>
      </c>
      <c r="E115" s="128"/>
    </row>
    <row r="116" spans="1:5" x14ac:dyDescent="0.25">
      <c r="A116" s="179">
        <v>3431</v>
      </c>
      <c r="B116" s="172" t="s">
        <v>93</v>
      </c>
      <c r="C116" s="184"/>
      <c r="D116" s="174">
        <v>10.62</v>
      </c>
      <c r="E116" s="128"/>
    </row>
    <row r="117" spans="1:5" x14ac:dyDescent="0.25">
      <c r="A117" s="53">
        <v>3432</v>
      </c>
      <c r="B117" s="54" t="s">
        <v>47</v>
      </c>
      <c r="C117" s="184"/>
      <c r="D117" s="39">
        <v>126.77</v>
      </c>
      <c r="E117" s="128"/>
    </row>
    <row r="118" spans="1:5" x14ac:dyDescent="0.25">
      <c r="A118" s="52">
        <v>4</v>
      </c>
      <c r="B118" s="22" t="s">
        <v>48</v>
      </c>
      <c r="C118" s="184"/>
      <c r="D118" s="24">
        <f>D119</f>
        <v>11551.06</v>
      </c>
      <c r="E118" s="128"/>
    </row>
    <row r="119" spans="1:5" x14ac:dyDescent="0.25">
      <c r="A119" s="52">
        <v>42</v>
      </c>
      <c r="B119" s="22" t="s">
        <v>49</v>
      </c>
      <c r="C119" s="176">
        <v>11000</v>
      </c>
      <c r="D119" s="24">
        <f>D120+D126</f>
        <v>11551.06</v>
      </c>
      <c r="E119" s="128">
        <f t="shared" si="1"/>
        <v>105.00963636363636</v>
      </c>
    </row>
    <row r="120" spans="1:5" x14ac:dyDescent="0.25">
      <c r="A120" s="52">
        <v>422</v>
      </c>
      <c r="B120" s="22" t="s">
        <v>50</v>
      </c>
      <c r="C120" s="184"/>
      <c r="D120" s="24">
        <f>D121+D123+D125+D122+D124</f>
        <v>11301.06</v>
      </c>
      <c r="E120" s="128"/>
    </row>
    <row r="121" spans="1:5" x14ac:dyDescent="0.25">
      <c r="A121" s="53">
        <v>4221</v>
      </c>
      <c r="B121" s="54" t="s">
        <v>51</v>
      </c>
      <c r="C121" s="184"/>
      <c r="D121" s="39">
        <v>8912.23</v>
      </c>
      <c r="E121" s="128"/>
    </row>
    <row r="122" spans="1:5" x14ac:dyDescent="0.25">
      <c r="A122" s="53">
        <v>4222</v>
      </c>
      <c r="B122" s="54" t="s">
        <v>114</v>
      </c>
      <c r="C122" s="184"/>
      <c r="D122" s="39">
        <v>386</v>
      </c>
      <c r="E122" s="128"/>
    </row>
    <row r="123" spans="1:5" s="134" customFormat="1" x14ac:dyDescent="0.25">
      <c r="A123" s="53">
        <v>4224</v>
      </c>
      <c r="B123" s="54" t="s">
        <v>69</v>
      </c>
      <c r="C123" s="184"/>
      <c r="D123" s="39"/>
      <c r="E123" s="128"/>
    </row>
    <row r="124" spans="1:5" s="134" customFormat="1" x14ac:dyDescent="0.25">
      <c r="A124" s="53">
        <v>4225</v>
      </c>
      <c r="B124" s="54" t="s">
        <v>141</v>
      </c>
      <c r="C124" s="184"/>
      <c r="D124" s="39">
        <v>1705.33</v>
      </c>
      <c r="E124" s="128"/>
    </row>
    <row r="125" spans="1:5" s="134" customFormat="1" x14ac:dyDescent="0.25">
      <c r="A125" s="53">
        <v>4227</v>
      </c>
      <c r="B125" s="54" t="s">
        <v>52</v>
      </c>
      <c r="C125" s="184"/>
      <c r="D125" s="39">
        <v>297.5</v>
      </c>
      <c r="E125" s="128"/>
    </row>
    <row r="126" spans="1:5" x14ac:dyDescent="0.25">
      <c r="A126" s="52">
        <v>426</v>
      </c>
      <c r="B126" s="22" t="s">
        <v>70</v>
      </c>
      <c r="C126" s="184"/>
      <c r="D126" s="24">
        <f>D127</f>
        <v>250</v>
      </c>
      <c r="E126" s="128"/>
    </row>
    <row r="127" spans="1:5" x14ac:dyDescent="0.25">
      <c r="A127" s="53">
        <v>4263</v>
      </c>
      <c r="B127" s="54" t="s">
        <v>71</v>
      </c>
      <c r="C127" s="184"/>
      <c r="D127" s="39">
        <v>250</v>
      </c>
      <c r="E127" s="128"/>
    </row>
    <row r="128" spans="1:5" x14ac:dyDescent="0.25">
      <c r="A128" s="53"/>
      <c r="B128" s="54"/>
      <c r="C128" s="184"/>
      <c r="D128" s="39"/>
      <c r="E128" s="128"/>
    </row>
    <row r="129" spans="1:5" x14ac:dyDescent="0.25">
      <c r="A129" s="127" t="s">
        <v>205</v>
      </c>
      <c r="B129" s="127" t="s">
        <v>213</v>
      </c>
      <c r="C129" s="135"/>
      <c r="D129" s="135"/>
      <c r="E129" s="128"/>
    </row>
    <row r="130" spans="1:5" x14ac:dyDescent="0.25">
      <c r="A130" s="137">
        <v>3</v>
      </c>
      <c r="B130" s="65" t="s">
        <v>212</v>
      </c>
      <c r="C130" s="129"/>
      <c r="D130" s="129"/>
      <c r="E130" s="128"/>
    </row>
    <row r="131" spans="1:5" x14ac:dyDescent="0.25">
      <c r="A131" s="137">
        <v>31</v>
      </c>
      <c r="B131" s="65" t="s">
        <v>12</v>
      </c>
      <c r="C131" s="129"/>
      <c r="D131" s="129"/>
      <c r="E131" s="128"/>
    </row>
    <row r="132" spans="1:5" x14ac:dyDescent="0.25">
      <c r="A132" s="137">
        <v>311</v>
      </c>
      <c r="B132" s="65" t="s">
        <v>13</v>
      </c>
      <c r="C132" s="129"/>
      <c r="D132" s="129"/>
      <c r="E132" s="128"/>
    </row>
    <row r="133" spans="1:5" x14ac:dyDescent="0.25">
      <c r="A133" s="138">
        <v>3111</v>
      </c>
      <c r="B133" s="71" t="s">
        <v>166</v>
      </c>
      <c r="C133" s="139"/>
      <c r="D133" s="139"/>
      <c r="E133" s="128"/>
    </row>
    <row r="134" spans="1:5" x14ac:dyDescent="0.25">
      <c r="A134" s="137">
        <v>312</v>
      </c>
      <c r="B134" s="65" t="s">
        <v>18</v>
      </c>
      <c r="C134" s="130"/>
      <c r="D134" s="83"/>
      <c r="E134" s="128"/>
    </row>
    <row r="135" spans="1:5" x14ac:dyDescent="0.25">
      <c r="A135" s="138">
        <v>3121</v>
      </c>
      <c r="B135" s="71" t="s">
        <v>18</v>
      </c>
      <c r="C135" s="129"/>
      <c r="D135" s="87"/>
      <c r="E135" s="128"/>
    </row>
    <row r="136" spans="1:5" x14ac:dyDescent="0.25">
      <c r="A136" s="137">
        <v>313</v>
      </c>
      <c r="B136" s="132" t="s">
        <v>15</v>
      </c>
      <c r="C136" s="130"/>
      <c r="D136" s="83"/>
      <c r="E136" s="128"/>
    </row>
    <row r="137" spans="1:5" x14ac:dyDescent="0.25">
      <c r="A137" s="138">
        <v>3132</v>
      </c>
      <c r="B137" s="71" t="s">
        <v>16</v>
      </c>
      <c r="C137" s="129"/>
      <c r="D137" s="87"/>
      <c r="E137" s="128"/>
    </row>
    <row r="138" spans="1:5" x14ac:dyDescent="0.25">
      <c r="A138" s="137">
        <v>32</v>
      </c>
      <c r="B138" s="65" t="s">
        <v>19</v>
      </c>
      <c r="C138" s="129"/>
      <c r="D138" s="83"/>
      <c r="E138" s="128"/>
    </row>
    <row r="139" spans="1:5" x14ac:dyDescent="0.25">
      <c r="A139" s="137">
        <v>321</v>
      </c>
      <c r="B139" s="65" t="s">
        <v>20</v>
      </c>
      <c r="C139" s="129"/>
      <c r="D139" s="129"/>
      <c r="E139" s="128"/>
    </row>
    <row r="140" spans="1:5" x14ac:dyDescent="0.25">
      <c r="A140" s="138">
        <v>3211</v>
      </c>
      <c r="B140" s="71" t="s">
        <v>22</v>
      </c>
      <c r="C140" s="129"/>
      <c r="D140" s="87"/>
      <c r="E140" s="128"/>
    </row>
    <row r="141" spans="1:5" x14ac:dyDescent="0.25">
      <c r="A141" s="138">
        <v>3212</v>
      </c>
      <c r="B141" s="71" t="s">
        <v>24</v>
      </c>
      <c r="C141" s="130"/>
      <c r="D141" s="130"/>
      <c r="E141" s="128"/>
    </row>
    <row r="142" spans="1:5" s="134" customFormat="1" x14ac:dyDescent="0.25">
      <c r="A142" s="138">
        <v>3213</v>
      </c>
      <c r="B142" s="71" t="s">
        <v>30</v>
      </c>
      <c r="C142" s="130"/>
      <c r="D142" s="130"/>
      <c r="E142" s="128"/>
    </row>
    <row r="143" spans="1:5" x14ac:dyDescent="0.25">
      <c r="A143" s="137">
        <v>322</v>
      </c>
      <c r="B143" s="65" t="s">
        <v>31</v>
      </c>
      <c r="C143" s="130"/>
      <c r="D143" s="130"/>
      <c r="E143" s="128"/>
    </row>
    <row r="144" spans="1:5" x14ac:dyDescent="0.25">
      <c r="A144" s="138">
        <v>3221</v>
      </c>
      <c r="B144" s="71" t="s">
        <v>33</v>
      </c>
      <c r="C144" s="129"/>
      <c r="D144" s="129"/>
      <c r="E144" s="128"/>
    </row>
    <row r="145" spans="1:5" x14ac:dyDescent="0.25">
      <c r="A145" s="138">
        <v>3223</v>
      </c>
      <c r="B145" s="71" t="s">
        <v>35</v>
      </c>
      <c r="C145" s="130"/>
      <c r="D145" s="130"/>
      <c r="E145" s="128"/>
    </row>
    <row r="146" spans="1:5" x14ac:dyDescent="0.25">
      <c r="A146" s="137">
        <v>323</v>
      </c>
      <c r="B146" s="132" t="s">
        <v>25</v>
      </c>
      <c r="C146" s="129"/>
      <c r="D146" s="83"/>
      <c r="E146" s="128"/>
    </row>
    <row r="147" spans="1:5" x14ac:dyDescent="0.25">
      <c r="A147" s="138">
        <v>3231</v>
      </c>
      <c r="B147" s="71" t="s">
        <v>78</v>
      </c>
      <c r="C147" s="129"/>
      <c r="D147" s="129"/>
      <c r="E147" s="128"/>
    </row>
    <row r="148" spans="1:5" x14ac:dyDescent="0.25">
      <c r="A148" s="138">
        <v>3232</v>
      </c>
      <c r="B148" s="71" t="s">
        <v>80</v>
      </c>
      <c r="C148" s="130"/>
      <c r="D148" s="130"/>
      <c r="E148" s="128"/>
    </row>
    <row r="149" spans="1:5" ht="17.25" customHeight="1" x14ac:dyDescent="0.25">
      <c r="A149" s="138">
        <v>3233</v>
      </c>
      <c r="B149" s="71" t="s">
        <v>106</v>
      </c>
      <c r="C149" s="130"/>
      <c r="D149" s="130"/>
      <c r="E149" s="128"/>
    </row>
    <row r="150" spans="1:5" x14ac:dyDescent="0.25">
      <c r="A150" s="138">
        <v>3234</v>
      </c>
      <c r="B150" s="71" t="s">
        <v>65</v>
      </c>
      <c r="C150" s="130"/>
      <c r="D150" s="130"/>
      <c r="E150" s="128"/>
    </row>
    <row r="151" spans="1:5" x14ac:dyDescent="0.25">
      <c r="A151" s="138">
        <v>3235</v>
      </c>
      <c r="B151" s="71" t="s">
        <v>82</v>
      </c>
      <c r="C151" s="130"/>
      <c r="D151" s="130"/>
      <c r="E151" s="128"/>
    </row>
    <row r="152" spans="1:5" x14ac:dyDescent="0.25">
      <c r="A152" s="138">
        <v>3237</v>
      </c>
      <c r="B152" s="71" t="s">
        <v>83</v>
      </c>
      <c r="C152" s="130"/>
      <c r="D152" s="130"/>
      <c r="E152" s="128"/>
    </row>
    <row r="153" spans="1:5" x14ac:dyDescent="0.25">
      <c r="A153" s="138">
        <v>3238</v>
      </c>
      <c r="B153" s="71" t="s">
        <v>85</v>
      </c>
      <c r="C153" s="130"/>
      <c r="D153" s="130"/>
      <c r="E153" s="128"/>
    </row>
    <row r="154" spans="1:5" x14ac:dyDescent="0.25">
      <c r="A154" s="138">
        <v>3239</v>
      </c>
      <c r="B154" s="71" t="s">
        <v>41</v>
      </c>
      <c r="C154" s="130"/>
      <c r="D154" s="130"/>
      <c r="E154" s="128"/>
    </row>
    <row r="155" spans="1:5" x14ac:dyDescent="0.25">
      <c r="A155" s="137">
        <v>329</v>
      </c>
      <c r="B155" s="65" t="s">
        <v>87</v>
      </c>
      <c r="C155" s="129"/>
      <c r="D155" s="83"/>
      <c r="E155" s="128"/>
    </row>
    <row r="156" spans="1:5" x14ac:dyDescent="0.25">
      <c r="A156" s="138">
        <v>3293</v>
      </c>
      <c r="B156" s="71" t="s">
        <v>44</v>
      </c>
      <c r="C156" s="129"/>
      <c r="D156" s="87"/>
      <c r="E156" s="128"/>
    </row>
    <row r="157" spans="1:5" x14ac:dyDescent="0.25">
      <c r="A157" s="138">
        <v>3299</v>
      </c>
      <c r="B157" s="71" t="s">
        <v>87</v>
      </c>
      <c r="C157" s="130"/>
      <c r="D157" s="130"/>
      <c r="E157" s="128"/>
    </row>
    <row r="158" spans="1:5" x14ac:dyDescent="0.25">
      <c r="A158" s="137">
        <v>35</v>
      </c>
      <c r="B158" s="66" t="s">
        <v>214</v>
      </c>
      <c r="C158" s="130"/>
      <c r="D158" s="130"/>
      <c r="E158" s="128"/>
    </row>
    <row r="159" spans="1:5" x14ac:dyDescent="0.25">
      <c r="A159" s="137">
        <v>353</v>
      </c>
      <c r="B159" s="66" t="s">
        <v>130</v>
      </c>
      <c r="C159" s="129"/>
      <c r="D159" s="129"/>
      <c r="E159" s="128"/>
    </row>
    <row r="160" spans="1:5" x14ac:dyDescent="0.25">
      <c r="A160" s="138">
        <v>3531</v>
      </c>
      <c r="B160" s="71" t="s">
        <v>130</v>
      </c>
      <c r="C160" s="129"/>
      <c r="D160" s="129"/>
      <c r="E160" s="128"/>
    </row>
    <row r="161" spans="1:5" x14ac:dyDescent="0.25">
      <c r="A161" s="137">
        <v>36</v>
      </c>
      <c r="B161" s="66" t="s">
        <v>132</v>
      </c>
      <c r="C161" s="129"/>
      <c r="D161" s="129"/>
      <c r="E161" s="128"/>
    </row>
    <row r="162" spans="1:5" x14ac:dyDescent="0.25">
      <c r="A162" s="137">
        <v>369</v>
      </c>
      <c r="B162" s="66" t="s">
        <v>191</v>
      </c>
      <c r="C162" s="129"/>
      <c r="D162" s="129"/>
      <c r="E162" s="128"/>
    </row>
    <row r="163" spans="1:5" x14ac:dyDescent="0.25">
      <c r="A163" s="138">
        <v>3691</v>
      </c>
      <c r="B163" s="71" t="s">
        <v>191</v>
      </c>
      <c r="C163" s="130"/>
      <c r="D163" s="130"/>
      <c r="E163" s="128"/>
    </row>
    <row r="164" spans="1:5" x14ac:dyDescent="0.25">
      <c r="A164" s="137">
        <v>38</v>
      </c>
      <c r="B164" s="66" t="s">
        <v>138</v>
      </c>
      <c r="C164" s="129"/>
      <c r="D164" s="129"/>
      <c r="E164" s="128"/>
    </row>
    <row r="165" spans="1:5" x14ac:dyDescent="0.25">
      <c r="A165" s="137">
        <v>381</v>
      </c>
      <c r="B165" s="66" t="s">
        <v>156</v>
      </c>
      <c r="C165" s="129"/>
      <c r="D165" s="129"/>
      <c r="E165" s="128"/>
    </row>
    <row r="166" spans="1:5" x14ac:dyDescent="0.25">
      <c r="A166" s="138">
        <v>3813</v>
      </c>
      <c r="B166" s="71" t="s">
        <v>157</v>
      </c>
      <c r="C166" s="130"/>
      <c r="D166" s="130"/>
      <c r="E166" s="128"/>
    </row>
    <row r="167" spans="1:5" x14ac:dyDescent="0.25">
      <c r="A167" s="137">
        <v>4</v>
      </c>
      <c r="B167" s="65" t="s">
        <v>94</v>
      </c>
      <c r="C167" s="129"/>
      <c r="D167" s="129"/>
      <c r="E167" s="128"/>
    </row>
    <row r="168" spans="1:5" x14ac:dyDescent="0.25">
      <c r="A168" s="137">
        <v>42</v>
      </c>
      <c r="B168" s="65" t="s">
        <v>98</v>
      </c>
      <c r="C168" s="129"/>
      <c r="D168" s="129"/>
      <c r="E168" s="128"/>
    </row>
    <row r="169" spans="1:5" ht="15.75" customHeight="1" x14ac:dyDescent="0.25">
      <c r="A169" s="137">
        <v>422</v>
      </c>
      <c r="B169" s="65" t="s">
        <v>99</v>
      </c>
      <c r="C169" s="129"/>
      <c r="D169" s="129"/>
      <c r="E169" s="128"/>
    </row>
    <row r="170" spans="1:5" ht="15.75" customHeight="1" x14ac:dyDescent="0.25">
      <c r="A170" s="138">
        <v>4221</v>
      </c>
      <c r="B170" s="71" t="s">
        <v>51</v>
      </c>
      <c r="C170" s="130"/>
      <c r="D170" s="130"/>
      <c r="E170" s="128"/>
    </row>
    <row r="171" spans="1:5" x14ac:dyDescent="0.25">
      <c r="A171" s="138">
        <v>4224</v>
      </c>
      <c r="B171" s="71" t="s">
        <v>159</v>
      </c>
      <c r="C171" s="130"/>
      <c r="D171" s="130"/>
      <c r="E171" s="128"/>
    </row>
    <row r="172" spans="1:5" x14ac:dyDescent="0.25">
      <c r="A172" s="137">
        <v>426</v>
      </c>
      <c r="B172" s="66" t="s">
        <v>143</v>
      </c>
      <c r="C172" s="129"/>
      <c r="D172" s="129"/>
      <c r="E172" s="128"/>
    </row>
    <row r="173" spans="1:5" x14ac:dyDescent="0.25">
      <c r="A173" s="138">
        <v>4262</v>
      </c>
      <c r="B173" s="71" t="s">
        <v>143</v>
      </c>
      <c r="C173" s="130"/>
      <c r="D173" s="130"/>
      <c r="E173" s="128"/>
    </row>
    <row r="174" spans="1:5" x14ac:dyDescent="0.25">
      <c r="A174" s="127" t="s">
        <v>100</v>
      </c>
      <c r="B174" s="127" t="s">
        <v>215</v>
      </c>
      <c r="C174" s="128">
        <f>C175+C234</f>
        <v>3784492</v>
      </c>
      <c r="D174" s="128">
        <f>D175+D234+D254</f>
        <v>3637592.6499999994</v>
      </c>
      <c r="E174" s="128">
        <f t="shared" ref="E134:E197" si="2">D174/C174*100</f>
        <v>96.118386562846467</v>
      </c>
    </row>
    <row r="175" spans="1:5" x14ac:dyDescent="0.25">
      <c r="A175" s="64">
        <v>3</v>
      </c>
      <c r="B175" s="65" t="s">
        <v>11</v>
      </c>
      <c r="C175" s="129">
        <f>C176+C185+C217+C228</f>
        <v>3541492</v>
      </c>
      <c r="D175" s="129">
        <f>D176+D185+D217+D228</f>
        <v>3414141.6199999996</v>
      </c>
      <c r="E175" s="128">
        <f t="shared" si="2"/>
        <v>96.404047220775865</v>
      </c>
    </row>
    <row r="176" spans="1:5" x14ac:dyDescent="0.25">
      <c r="A176" s="64">
        <v>31</v>
      </c>
      <c r="B176" s="65" t="s">
        <v>12</v>
      </c>
      <c r="C176" s="129">
        <v>2034000</v>
      </c>
      <c r="D176" s="129">
        <f>D177+D180+D182</f>
        <v>2084337.56</v>
      </c>
      <c r="E176" s="128">
        <f t="shared" si="2"/>
        <v>102.47480629301869</v>
      </c>
    </row>
    <row r="177" spans="1:5" x14ac:dyDescent="0.25">
      <c r="A177" s="64">
        <v>311</v>
      </c>
      <c r="B177" s="65" t="s">
        <v>14</v>
      </c>
      <c r="C177" s="129"/>
      <c r="D177" s="129">
        <f>D178</f>
        <v>1665502.28</v>
      </c>
      <c r="E177" s="128"/>
    </row>
    <row r="178" spans="1:5" x14ac:dyDescent="0.25">
      <c r="A178" s="69">
        <v>3111</v>
      </c>
      <c r="B178" s="70" t="s">
        <v>14</v>
      </c>
      <c r="C178" s="130"/>
      <c r="D178" s="130">
        <v>1665502.28</v>
      </c>
      <c r="E178" s="128"/>
    </row>
    <row r="179" spans="1:5" x14ac:dyDescent="0.25">
      <c r="A179" s="69">
        <v>3112</v>
      </c>
      <c r="B179" s="70" t="s">
        <v>182</v>
      </c>
      <c r="C179" s="130"/>
      <c r="D179" s="130"/>
      <c r="E179" s="128"/>
    </row>
    <row r="180" spans="1:5" x14ac:dyDescent="0.25">
      <c r="A180" s="64">
        <v>312</v>
      </c>
      <c r="B180" s="65" t="s">
        <v>18</v>
      </c>
      <c r="C180" s="129"/>
      <c r="D180" s="129">
        <f>D181</f>
        <v>142684.5</v>
      </c>
      <c r="E180" s="128"/>
    </row>
    <row r="181" spans="1:5" x14ac:dyDescent="0.25">
      <c r="A181" s="69">
        <v>3121</v>
      </c>
      <c r="B181" s="70" t="s">
        <v>18</v>
      </c>
      <c r="C181" s="130"/>
      <c r="D181" s="130">
        <v>142684.5</v>
      </c>
      <c r="E181" s="128"/>
    </row>
    <row r="182" spans="1:5" s="134" customFormat="1" x14ac:dyDescent="0.25">
      <c r="A182" s="64">
        <v>313</v>
      </c>
      <c r="B182" s="132" t="s">
        <v>15</v>
      </c>
      <c r="C182" s="129"/>
      <c r="D182" s="129">
        <f>D183</f>
        <v>276150.78000000003</v>
      </c>
      <c r="E182" s="128"/>
    </row>
    <row r="183" spans="1:5" x14ac:dyDescent="0.25">
      <c r="A183" s="69">
        <v>3132</v>
      </c>
      <c r="B183" s="70" t="s">
        <v>16</v>
      </c>
      <c r="C183" s="130"/>
      <c r="D183" s="130">
        <v>276150.78000000003</v>
      </c>
      <c r="E183" s="128"/>
    </row>
    <row r="184" spans="1:5" x14ac:dyDescent="0.25">
      <c r="A184" s="69">
        <v>3133</v>
      </c>
      <c r="B184" s="133" t="s">
        <v>17</v>
      </c>
      <c r="C184" s="130"/>
      <c r="D184" s="130"/>
      <c r="E184" s="128"/>
    </row>
    <row r="185" spans="1:5" x14ac:dyDescent="0.25">
      <c r="A185" s="64">
        <v>32</v>
      </c>
      <c r="B185" s="65" t="s">
        <v>19</v>
      </c>
      <c r="C185" s="129">
        <v>1493214</v>
      </c>
      <c r="D185" s="129">
        <f>D186+D191+D198+D208+D210</f>
        <v>1316611.8599999999</v>
      </c>
      <c r="E185" s="128">
        <f t="shared" si="2"/>
        <v>88.173018736765115</v>
      </c>
    </row>
    <row r="186" spans="1:5" x14ac:dyDescent="0.25">
      <c r="A186" s="64">
        <v>321</v>
      </c>
      <c r="B186" s="65" t="s">
        <v>20</v>
      </c>
      <c r="C186" s="129"/>
      <c r="D186" s="129">
        <f>D187+D188+D189+D190</f>
        <v>209398.83</v>
      </c>
      <c r="E186" s="128"/>
    </row>
    <row r="187" spans="1:5" x14ac:dyDescent="0.25">
      <c r="A187" s="69">
        <v>3211</v>
      </c>
      <c r="B187" s="70" t="s">
        <v>22</v>
      </c>
      <c r="C187" s="130"/>
      <c r="D187" s="130">
        <v>174366.74</v>
      </c>
      <c r="E187" s="128"/>
    </row>
    <row r="188" spans="1:5" x14ac:dyDescent="0.25">
      <c r="A188" s="69">
        <v>3212</v>
      </c>
      <c r="B188" s="133" t="s">
        <v>24</v>
      </c>
      <c r="C188" s="130"/>
      <c r="D188" s="130">
        <v>16629.28</v>
      </c>
      <c r="E188" s="128"/>
    </row>
    <row r="189" spans="1:5" x14ac:dyDescent="0.25">
      <c r="A189" s="69">
        <v>3213</v>
      </c>
      <c r="B189" s="70" t="s">
        <v>183</v>
      </c>
      <c r="C189" s="130"/>
      <c r="D189" s="130">
        <v>17719.78</v>
      </c>
      <c r="E189" s="128"/>
    </row>
    <row r="190" spans="1:5" x14ac:dyDescent="0.25">
      <c r="A190" s="69">
        <v>3214</v>
      </c>
      <c r="B190" s="70" t="s">
        <v>124</v>
      </c>
      <c r="C190" s="130"/>
      <c r="D190" s="130">
        <v>683.03</v>
      </c>
      <c r="E190" s="128"/>
    </row>
    <row r="191" spans="1:5" x14ac:dyDescent="0.25">
      <c r="A191" s="64">
        <v>322</v>
      </c>
      <c r="B191" s="65" t="s">
        <v>31</v>
      </c>
      <c r="C191" s="129"/>
      <c r="D191" s="129">
        <f>D192+D193+D194+D195+D197+D196</f>
        <v>85974.59</v>
      </c>
      <c r="E191" s="128"/>
    </row>
    <row r="192" spans="1:5" x14ac:dyDescent="0.25">
      <c r="A192" s="69">
        <v>3221</v>
      </c>
      <c r="B192" s="70" t="s">
        <v>33</v>
      </c>
      <c r="C192" s="130"/>
      <c r="D192" s="130">
        <v>31636.48</v>
      </c>
      <c r="E192" s="128"/>
    </row>
    <row r="193" spans="1:5" x14ac:dyDescent="0.25">
      <c r="A193" s="69">
        <v>3222</v>
      </c>
      <c r="B193" s="70" t="s">
        <v>76</v>
      </c>
      <c r="C193" s="130"/>
      <c r="D193" s="130">
        <v>25845.07</v>
      </c>
      <c r="E193" s="128"/>
    </row>
    <row r="194" spans="1:5" x14ac:dyDescent="0.25">
      <c r="A194" s="69">
        <v>3223</v>
      </c>
      <c r="B194" s="70" t="s">
        <v>35</v>
      </c>
      <c r="C194" s="130"/>
      <c r="D194" s="130">
        <v>2626.3</v>
      </c>
      <c r="E194" s="128"/>
    </row>
    <row r="195" spans="1:5" x14ac:dyDescent="0.25">
      <c r="A195" s="69">
        <v>3224</v>
      </c>
      <c r="B195" s="133" t="s">
        <v>37</v>
      </c>
      <c r="C195" s="130"/>
      <c r="D195" s="130">
        <v>24840.21</v>
      </c>
      <c r="E195" s="128"/>
    </row>
    <row r="196" spans="1:5" s="134" customFormat="1" x14ac:dyDescent="0.25">
      <c r="A196" s="69">
        <v>3225</v>
      </c>
      <c r="B196" s="133" t="s">
        <v>62</v>
      </c>
      <c r="C196" s="130"/>
      <c r="D196" s="130">
        <v>754.35</v>
      </c>
      <c r="E196" s="128"/>
    </row>
    <row r="197" spans="1:5" s="134" customFormat="1" x14ac:dyDescent="0.25">
      <c r="A197" s="69">
        <v>3227</v>
      </c>
      <c r="B197" s="133" t="s">
        <v>184</v>
      </c>
      <c r="C197" s="130"/>
      <c r="D197" s="130">
        <v>272.18</v>
      </c>
      <c r="E197" s="128"/>
    </row>
    <row r="198" spans="1:5" s="136" customFormat="1" ht="15" customHeight="1" x14ac:dyDescent="0.25">
      <c r="A198" s="64">
        <v>323</v>
      </c>
      <c r="B198" s="132" t="s">
        <v>25</v>
      </c>
      <c r="C198" s="129"/>
      <c r="D198" s="129">
        <f>D199+D200+D201+D202+D203+D205+D206+D207</f>
        <v>863943.55</v>
      </c>
      <c r="E198" s="128"/>
    </row>
    <row r="199" spans="1:5" s="134" customFormat="1" x14ac:dyDescent="0.25">
      <c r="A199" s="69">
        <v>3231</v>
      </c>
      <c r="B199" s="70" t="s">
        <v>78</v>
      </c>
      <c r="C199" s="130"/>
      <c r="D199" s="130">
        <v>45417.37</v>
      </c>
      <c r="E199" s="128"/>
    </row>
    <row r="200" spans="1:5" s="134" customFormat="1" x14ac:dyDescent="0.25">
      <c r="A200" s="69">
        <v>3232</v>
      </c>
      <c r="B200" s="70" t="s">
        <v>80</v>
      </c>
      <c r="C200" s="130"/>
      <c r="D200" s="130">
        <v>77252.210000000006</v>
      </c>
      <c r="E200" s="128"/>
    </row>
    <row r="201" spans="1:5" s="136" customFormat="1" ht="15" customHeight="1" x14ac:dyDescent="0.25">
      <c r="A201" s="69">
        <v>3233</v>
      </c>
      <c r="B201" s="70" t="s">
        <v>106</v>
      </c>
      <c r="C201" s="130"/>
      <c r="D201" s="130">
        <v>6513.21</v>
      </c>
      <c r="E201" s="128"/>
    </row>
    <row r="202" spans="1:5" s="134" customFormat="1" x14ac:dyDescent="0.25">
      <c r="A202" s="69">
        <v>3234</v>
      </c>
      <c r="B202" s="70" t="s">
        <v>65</v>
      </c>
      <c r="C202" s="130"/>
      <c r="D202" s="130">
        <v>584.13</v>
      </c>
      <c r="E202" s="128"/>
    </row>
    <row r="203" spans="1:5" x14ac:dyDescent="0.25">
      <c r="A203" s="69">
        <v>3235</v>
      </c>
      <c r="B203" s="70" t="s">
        <v>82</v>
      </c>
      <c r="C203" s="130"/>
      <c r="D203" s="130">
        <v>60110.12</v>
      </c>
      <c r="E203" s="128"/>
    </row>
    <row r="204" spans="1:5" x14ac:dyDescent="0.25">
      <c r="A204" s="69">
        <v>3236</v>
      </c>
      <c r="B204" s="70" t="s">
        <v>185</v>
      </c>
      <c r="C204" s="130"/>
      <c r="D204" s="130"/>
      <c r="E204" s="128"/>
    </row>
    <row r="205" spans="1:5" x14ac:dyDescent="0.25">
      <c r="A205" s="69">
        <v>3237</v>
      </c>
      <c r="B205" s="70" t="s">
        <v>83</v>
      </c>
      <c r="C205" s="130"/>
      <c r="D205" s="130">
        <v>613289.09</v>
      </c>
      <c r="E205" s="128"/>
    </row>
    <row r="206" spans="1:5" x14ac:dyDescent="0.25">
      <c r="A206" s="69">
        <v>3238</v>
      </c>
      <c r="B206" s="70" t="s">
        <v>85</v>
      </c>
      <c r="C206" s="130"/>
      <c r="D206" s="130">
        <v>10225</v>
      </c>
      <c r="E206" s="128"/>
    </row>
    <row r="207" spans="1:5" x14ac:dyDescent="0.25">
      <c r="A207" s="69">
        <v>3239</v>
      </c>
      <c r="B207" s="70" t="s">
        <v>41</v>
      </c>
      <c r="C207" s="130"/>
      <c r="D207" s="130">
        <v>50552.42</v>
      </c>
      <c r="E207" s="128"/>
    </row>
    <row r="208" spans="1:5" x14ac:dyDescent="0.25">
      <c r="A208" s="64">
        <v>324</v>
      </c>
      <c r="B208" s="65" t="s">
        <v>42</v>
      </c>
      <c r="C208" s="129"/>
      <c r="D208" s="129">
        <f>D209</f>
        <v>25337.95</v>
      </c>
      <c r="E208" s="128"/>
    </row>
    <row r="209" spans="1:5" x14ac:dyDescent="0.25">
      <c r="A209" s="69">
        <v>3241</v>
      </c>
      <c r="B209" s="70" t="s">
        <v>186</v>
      </c>
      <c r="C209" s="130"/>
      <c r="D209" s="130">
        <v>25337.95</v>
      </c>
      <c r="E209" s="128"/>
    </row>
    <row r="210" spans="1:5" x14ac:dyDescent="0.25">
      <c r="A210" s="64">
        <v>329</v>
      </c>
      <c r="B210" s="65" t="s">
        <v>87</v>
      </c>
      <c r="C210" s="129"/>
      <c r="D210" s="129">
        <f>D211+D212+D213+D214+D216</f>
        <v>131956.94</v>
      </c>
      <c r="E210" s="128"/>
    </row>
    <row r="211" spans="1:5" x14ac:dyDescent="0.25">
      <c r="A211" s="69">
        <v>3292</v>
      </c>
      <c r="B211" s="70" t="s">
        <v>108</v>
      </c>
      <c r="C211" s="130"/>
      <c r="D211" s="130">
        <v>3814.85</v>
      </c>
      <c r="E211" s="128"/>
    </row>
    <row r="212" spans="1:5" s="136" customFormat="1" ht="15" customHeight="1" x14ac:dyDescent="0.25">
      <c r="A212" s="69">
        <v>3293</v>
      </c>
      <c r="B212" s="70" t="s">
        <v>44</v>
      </c>
      <c r="C212" s="130"/>
      <c r="D212" s="130">
        <v>76022.62</v>
      </c>
      <c r="E212" s="128"/>
    </row>
    <row r="213" spans="1:5" x14ac:dyDescent="0.25">
      <c r="A213" s="69">
        <v>3294</v>
      </c>
      <c r="B213" s="70" t="s">
        <v>151</v>
      </c>
      <c r="C213" s="130"/>
      <c r="D213" s="130">
        <v>37564</v>
      </c>
      <c r="E213" s="128"/>
    </row>
    <row r="214" spans="1:5" x14ac:dyDescent="0.25">
      <c r="A214" s="69">
        <v>3295</v>
      </c>
      <c r="B214" s="70" t="s">
        <v>56</v>
      </c>
      <c r="C214" s="130"/>
      <c r="D214" s="130">
        <v>1611.23</v>
      </c>
      <c r="E214" s="128"/>
    </row>
    <row r="215" spans="1:5" x14ac:dyDescent="0.25">
      <c r="A215" s="69">
        <v>3296</v>
      </c>
      <c r="B215" s="70" t="s">
        <v>57</v>
      </c>
      <c r="C215" s="130"/>
      <c r="D215" s="130"/>
      <c r="E215" s="128"/>
    </row>
    <row r="216" spans="1:5" x14ac:dyDescent="0.25">
      <c r="A216" s="69">
        <v>3299</v>
      </c>
      <c r="B216" s="70" t="s">
        <v>87</v>
      </c>
      <c r="C216" s="130"/>
      <c r="D216" s="130">
        <v>12944.24</v>
      </c>
      <c r="E216" s="128"/>
    </row>
    <row r="217" spans="1:5" x14ac:dyDescent="0.25">
      <c r="A217" s="64">
        <v>34</v>
      </c>
      <c r="B217" s="65" t="s">
        <v>45</v>
      </c>
      <c r="C217" s="129">
        <v>13620</v>
      </c>
      <c r="D217" s="129">
        <f>D218+D220</f>
        <v>12535.05</v>
      </c>
      <c r="E217" s="128">
        <f t="shared" ref="E198:E261" si="3">D217/C217*100</f>
        <v>92.034140969162991</v>
      </c>
    </row>
    <row r="218" spans="1:5" x14ac:dyDescent="0.25">
      <c r="A218" s="64">
        <v>342</v>
      </c>
      <c r="B218" s="65" t="s">
        <v>109</v>
      </c>
      <c r="C218" s="129"/>
      <c r="D218" s="129">
        <f>D219</f>
        <v>733.06</v>
      </c>
      <c r="E218" s="128"/>
    </row>
    <row r="219" spans="1:5" x14ac:dyDescent="0.25">
      <c r="A219" s="69">
        <v>3423</v>
      </c>
      <c r="B219" s="70" t="s">
        <v>187</v>
      </c>
      <c r="C219" s="130"/>
      <c r="D219" s="130">
        <v>733.06</v>
      </c>
      <c r="E219" s="128"/>
    </row>
    <row r="220" spans="1:5" x14ac:dyDescent="0.25">
      <c r="A220" s="64">
        <v>343</v>
      </c>
      <c r="B220" s="65" t="s">
        <v>46</v>
      </c>
      <c r="C220" s="129"/>
      <c r="D220" s="129">
        <f>D221+D222+D223+D224</f>
        <v>11801.99</v>
      </c>
      <c r="E220" s="128"/>
    </row>
    <row r="221" spans="1:5" x14ac:dyDescent="0.25">
      <c r="A221" s="69">
        <v>3431</v>
      </c>
      <c r="B221" s="70" t="s">
        <v>93</v>
      </c>
      <c r="C221" s="130"/>
      <c r="D221" s="130">
        <v>9464.01</v>
      </c>
      <c r="E221" s="128"/>
    </row>
    <row r="222" spans="1:5" ht="30" x14ac:dyDescent="0.25">
      <c r="A222" s="69">
        <v>3432</v>
      </c>
      <c r="B222" s="133" t="s">
        <v>152</v>
      </c>
      <c r="C222" s="130"/>
      <c r="D222" s="130">
        <v>1681.99</v>
      </c>
      <c r="E222" s="128"/>
    </row>
    <row r="223" spans="1:5" x14ac:dyDescent="0.25">
      <c r="A223" s="69">
        <v>3433</v>
      </c>
      <c r="B223" s="70" t="s">
        <v>58</v>
      </c>
      <c r="C223" s="130"/>
      <c r="D223" s="130">
        <v>125.99</v>
      </c>
      <c r="E223" s="128"/>
    </row>
    <row r="224" spans="1:5" x14ac:dyDescent="0.25">
      <c r="A224" s="69">
        <v>3434</v>
      </c>
      <c r="B224" s="70" t="s">
        <v>188</v>
      </c>
      <c r="C224" s="130"/>
      <c r="D224" s="130">
        <v>530</v>
      </c>
      <c r="E224" s="128"/>
    </row>
    <row r="225" spans="1:5" x14ac:dyDescent="0.25">
      <c r="A225" s="64">
        <v>36</v>
      </c>
      <c r="B225" s="65" t="s">
        <v>190</v>
      </c>
      <c r="C225" s="129"/>
      <c r="D225" s="129"/>
      <c r="E225" s="128"/>
    </row>
    <row r="226" spans="1:5" x14ac:dyDescent="0.25">
      <c r="A226" s="64">
        <v>369</v>
      </c>
      <c r="B226" s="65" t="s">
        <v>191</v>
      </c>
      <c r="C226" s="129"/>
      <c r="D226" s="129"/>
      <c r="E226" s="128"/>
    </row>
    <row r="227" spans="1:5" x14ac:dyDescent="0.25">
      <c r="A227" s="69">
        <v>3691</v>
      </c>
      <c r="B227" s="70" t="s">
        <v>191</v>
      </c>
      <c r="C227" s="130"/>
      <c r="D227" s="130"/>
      <c r="E227" s="128"/>
    </row>
    <row r="228" spans="1:5" x14ac:dyDescent="0.25">
      <c r="A228" s="64">
        <v>38</v>
      </c>
      <c r="B228" s="65" t="s">
        <v>138</v>
      </c>
      <c r="C228" s="129">
        <v>658</v>
      </c>
      <c r="D228" s="129">
        <f>D232</f>
        <v>657.15</v>
      </c>
      <c r="E228" s="128">
        <f t="shared" si="3"/>
        <v>99.870820668693</v>
      </c>
    </row>
    <row r="229" spans="1:5" x14ac:dyDescent="0.25">
      <c r="A229" s="64">
        <v>381</v>
      </c>
      <c r="B229" s="65" t="s">
        <v>156</v>
      </c>
      <c r="C229" s="129"/>
      <c r="D229" s="129"/>
      <c r="E229" s="128"/>
    </row>
    <row r="230" spans="1:5" x14ac:dyDescent="0.25">
      <c r="A230" s="69">
        <v>3811</v>
      </c>
      <c r="B230" s="70" t="s">
        <v>192</v>
      </c>
      <c r="C230" s="130"/>
      <c r="D230" s="130"/>
      <c r="E230" s="128"/>
    </row>
    <row r="231" spans="1:5" x14ac:dyDescent="0.25">
      <c r="A231" s="69">
        <v>3812</v>
      </c>
      <c r="B231" s="70" t="s">
        <v>193</v>
      </c>
      <c r="C231" s="130"/>
      <c r="D231" s="130"/>
      <c r="E231" s="128"/>
    </row>
    <row r="232" spans="1:5" x14ac:dyDescent="0.25">
      <c r="A232" s="64">
        <v>383</v>
      </c>
      <c r="B232" s="65" t="s">
        <v>194</v>
      </c>
      <c r="C232" s="129"/>
      <c r="D232" s="129">
        <f>D233</f>
        <v>657.15</v>
      </c>
      <c r="E232" s="128"/>
    </row>
    <row r="233" spans="1:5" x14ac:dyDescent="0.25">
      <c r="A233" s="69">
        <v>3831</v>
      </c>
      <c r="B233" s="70" t="s">
        <v>113</v>
      </c>
      <c r="C233" s="130"/>
      <c r="D233" s="130">
        <v>657.15</v>
      </c>
      <c r="E233" s="128"/>
    </row>
    <row r="234" spans="1:5" x14ac:dyDescent="0.25">
      <c r="A234" s="64">
        <v>4</v>
      </c>
      <c r="B234" s="65" t="s">
        <v>94</v>
      </c>
      <c r="C234" s="129">
        <v>243000</v>
      </c>
      <c r="D234" s="129">
        <f>D235+D250</f>
        <v>219952.05</v>
      </c>
      <c r="E234" s="128">
        <f t="shared" si="3"/>
        <v>90.515246913580242</v>
      </c>
    </row>
    <row r="235" spans="1:5" x14ac:dyDescent="0.25">
      <c r="A235" s="64">
        <v>42</v>
      </c>
      <c r="B235" s="65" t="s">
        <v>98</v>
      </c>
      <c r="C235" s="129"/>
      <c r="D235" s="129">
        <f>D236</f>
        <v>160041.71999999997</v>
      </c>
      <c r="E235" s="128"/>
    </row>
    <row r="236" spans="1:5" x14ac:dyDescent="0.25">
      <c r="A236" s="64">
        <v>422</v>
      </c>
      <c r="B236" s="65" t="s">
        <v>99</v>
      </c>
      <c r="C236" s="129"/>
      <c r="D236" s="129">
        <f>D237+D238+D239+D240+D242</f>
        <v>160041.71999999997</v>
      </c>
      <c r="E236" s="128"/>
    </row>
    <row r="237" spans="1:5" x14ac:dyDescent="0.25">
      <c r="A237" s="69">
        <v>4221</v>
      </c>
      <c r="B237" s="70" t="s">
        <v>195</v>
      </c>
      <c r="C237" s="130"/>
      <c r="D237" s="130">
        <v>54433.96</v>
      </c>
      <c r="E237" s="128"/>
    </row>
    <row r="238" spans="1:5" x14ac:dyDescent="0.25">
      <c r="A238" s="69">
        <v>4222</v>
      </c>
      <c r="B238" s="70" t="s">
        <v>114</v>
      </c>
      <c r="C238" s="130"/>
      <c r="D238" s="130">
        <v>8755</v>
      </c>
      <c r="E238" s="128"/>
    </row>
    <row r="239" spans="1:5" x14ac:dyDescent="0.25">
      <c r="A239" s="69">
        <v>4223</v>
      </c>
      <c r="B239" s="70" t="s">
        <v>196</v>
      </c>
      <c r="C239" s="130"/>
      <c r="D239" s="130">
        <v>8095.35</v>
      </c>
      <c r="E239" s="128"/>
    </row>
    <row r="240" spans="1:5" x14ac:dyDescent="0.25">
      <c r="A240" s="69">
        <v>4224</v>
      </c>
      <c r="B240" s="70" t="s">
        <v>69</v>
      </c>
      <c r="C240" s="130"/>
      <c r="D240" s="130">
        <v>87087.92</v>
      </c>
      <c r="E240" s="128"/>
    </row>
    <row r="241" spans="1:6" x14ac:dyDescent="0.25">
      <c r="A241" s="69">
        <v>4225</v>
      </c>
      <c r="B241" s="70" t="s">
        <v>141</v>
      </c>
      <c r="C241" s="130"/>
      <c r="D241" s="130"/>
      <c r="E241" s="128"/>
      <c r="F241" s="131"/>
    </row>
    <row r="242" spans="1:6" s="134" customFormat="1" x14ac:dyDescent="0.25">
      <c r="A242" s="69">
        <v>4227</v>
      </c>
      <c r="B242" s="70" t="s">
        <v>142</v>
      </c>
      <c r="C242" s="130"/>
      <c r="D242" s="130">
        <v>1669.49</v>
      </c>
      <c r="E242" s="128"/>
      <c r="F242" s="131"/>
    </row>
    <row r="243" spans="1:6" x14ac:dyDescent="0.25">
      <c r="A243" s="64">
        <v>423</v>
      </c>
      <c r="B243" s="65" t="s">
        <v>216</v>
      </c>
      <c r="C243" s="129"/>
      <c r="D243" s="129"/>
      <c r="E243" s="128"/>
      <c r="F243" s="131"/>
    </row>
    <row r="244" spans="1:6" x14ac:dyDescent="0.25">
      <c r="A244" s="69">
        <v>4231</v>
      </c>
      <c r="B244" s="70" t="s">
        <v>217</v>
      </c>
      <c r="C244" s="130"/>
      <c r="D244" s="130"/>
      <c r="E244" s="128"/>
      <c r="F244" s="131"/>
    </row>
    <row r="245" spans="1:6" x14ac:dyDescent="0.25">
      <c r="A245" s="64">
        <v>424</v>
      </c>
      <c r="B245" s="65" t="s">
        <v>161</v>
      </c>
      <c r="C245" s="129"/>
      <c r="D245" s="129"/>
      <c r="E245" s="128"/>
      <c r="F245" s="131"/>
    </row>
    <row r="246" spans="1:6" x14ac:dyDescent="0.25">
      <c r="A246" s="69">
        <v>4241</v>
      </c>
      <c r="B246" s="70" t="s">
        <v>197</v>
      </c>
      <c r="C246" s="130"/>
      <c r="D246" s="130"/>
      <c r="E246" s="128"/>
      <c r="F246" s="131"/>
    </row>
    <row r="247" spans="1:6" x14ac:dyDescent="0.25">
      <c r="A247" s="64">
        <v>426</v>
      </c>
      <c r="B247" s="65" t="s">
        <v>70</v>
      </c>
      <c r="C247" s="129"/>
      <c r="D247" s="129"/>
      <c r="E247" s="128"/>
      <c r="F247" s="131"/>
    </row>
    <row r="248" spans="1:6" x14ac:dyDescent="0.25">
      <c r="A248" s="69">
        <v>4262</v>
      </c>
      <c r="B248" s="70" t="s">
        <v>143</v>
      </c>
      <c r="C248" s="130"/>
      <c r="D248" s="130"/>
      <c r="E248" s="128"/>
      <c r="F248" s="131"/>
    </row>
    <row r="249" spans="1:6" x14ac:dyDescent="0.25">
      <c r="A249" s="69">
        <v>4264</v>
      </c>
      <c r="B249" s="70" t="s">
        <v>198</v>
      </c>
      <c r="C249" s="130"/>
      <c r="D249" s="130"/>
      <c r="E249" s="128"/>
      <c r="F249" s="131"/>
    </row>
    <row r="250" spans="1:6" x14ac:dyDescent="0.25">
      <c r="A250" s="64">
        <v>45</v>
      </c>
      <c r="B250" s="65" t="s">
        <v>199</v>
      </c>
      <c r="C250" s="129"/>
      <c r="D250" s="129">
        <f>D251</f>
        <v>59910.33</v>
      </c>
      <c r="E250" s="128"/>
      <c r="F250" s="131"/>
    </row>
    <row r="251" spans="1:6" x14ac:dyDescent="0.25">
      <c r="A251" s="64">
        <v>451</v>
      </c>
      <c r="B251" s="65" t="s">
        <v>117</v>
      </c>
      <c r="C251" s="130"/>
      <c r="D251" s="129">
        <f>D252</f>
        <v>59910.33</v>
      </c>
      <c r="E251" s="128"/>
      <c r="F251" s="131"/>
    </row>
    <row r="252" spans="1:6" x14ac:dyDescent="0.25">
      <c r="A252" s="69">
        <v>4511</v>
      </c>
      <c r="B252" s="70" t="s">
        <v>117</v>
      </c>
      <c r="C252" s="130"/>
      <c r="D252" s="130">
        <v>59910.33</v>
      </c>
      <c r="E252" s="128"/>
      <c r="F252" s="131"/>
    </row>
    <row r="253" spans="1:6" s="134" customFormat="1" x14ac:dyDescent="0.25">
      <c r="A253" s="64">
        <v>5</v>
      </c>
      <c r="B253" s="65" t="s">
        <v>218</v>
      </c>
      <c r="C253" s="130"/>
      <c r="D253" s="130"/>
      <c r="E253" s="128"/>
      <c r="F253" s="131"/>
    </row>
    <row r="254" spans="1:6" x14ac:dyDescent="0.25">
      <c r="A254" s="64">
        <v>54</v>
      </c>
      <c r="B254" s="65" t="s">
        <v>219</v>
      </c>
      <c r="C254" s="130"/>
      <c r="D254" s="129">
        <f>D255</f>
        <v>3498.98</v>
      </c>
      <c r="E254" s="128"/>
      <c r="F254" s="131"/>
    </row>
    <row r="255" spans="1:6" x14ac:dyDescent="0.25">
      <c r="A255" s="64">
        <v>544</v>
      </c>
      <c r="B255" s="65" t="s">
        <v>220</v>
      </c>
      <c r="C255" s="130"/>
      <c r="D255" s="129">
        <f>D256</f>
        <v>3498.98</v>
      </c>
      <c r="E255" s="128"/>
      <c r="F255" s="131"/>
    </row>
    <row r="256" spans="1:6" x14ac:dyDescent="0.25">
      <c r="A256" s="69">
        <v>5443</v>
      </c>
      <c r="B256" s="70" t="s">
        <v>220</v>
      </c>
      <c r="C256" s="130"/>
      <c r="D256" s="130">
        <v>3498.98</v>
      </c>
      <c r="E256" s="128"/>
      <c r="F256" s="131"/>
    </row>
    <row r="257" spans="1:6" x14ac:dyDescent="0.25">
      <c r="A257" s="127" t="s">
        <v>100</v>
      </c>
      <c r="B257" s="127" t="s">
        <v>221</v>
      </c>
      <c r="C257" s="128">
        <f>C258+C322</f>
        <v>182530</v>
      </c>
      <c r="D257" s="128">
        <f>D258+D321</f>
        <v>109179.78</v>
      </c>
      <c r="E257" s="128">
        <f t="shared" si="3"/>
        <v>59.814704432148133</v>
      </c>
      <c r="F257" s="131"/>
    </row>
    <row r="258" spans="1:6" x14ac:dyDescent="0.25">
      <c r="A258" s="64">
        <v>3</v>
      </c>
      <c r="B258" s="65" t="s">
        <v>11</v>
      </c>
      <c r="C258" s="129">
        <f>C259+C268+C300</f>
        <v>108520</v>
      </c>
      <c r="D258" s="129">
        <f>D259+D268+D300</f>
        <v>109179.78</v>
      </c>
      <c r="E258" s="128">
        <f t="shared" si="3"/>
        <v>100.60798009583488</v>
      </c>
      <c r="F258" s="131"/>
    </row>
    <row r="259" spans="1:6" x14ac:dyDescent="0.25">
      <c r="A259" s="64">
        <v>31</v>
      </c>
      <c r="B259" s="65" t="s">
        <v>12</v>
      </c>
      <c r="C259" s="129">
        <v>12815</v>
      </c>
      <c r="D259" s="129">
        <f>D260+D263+D265</f>
        <v>11799.33</v>
      </c>
      <c r="E259" s="128">
        <f t="shared" si="3"/>
        <v>92.074365977370263</v>
      </c>
      <c r="F259" s="131"/>
    </row>
    <row r="260" spans="1:6" s="134" customFormat="1" x14ac:dyDescent="0.25">
      <c r="A260" s="64">
        <v>311</v>
      </c>
      <c r="B260" s="65" t="s">
        <v>14</v>
      </c>
      <c r="C260" s="129"/>
      <c r="D260" s="129">
        <f>D261</f>
        <v>10128.19</v>
      </c>
      <c r="E260" s="128"/>
      <c r="F260" s="131"/>
    </row>
    <row r="261" spans="1:6" x14ac:dyDescent="0.25">
      <c r="A261" s="69">
        <v>3111</v>
      </c>
      <c r="B261" s="70" t="s">
        <v>14</v>
      </c>
      <c r="C261" s="130"/>
      <c r="D261" s="130">
        <v>10128.19</v>
      </c>
      <c r="E261" s="128"/>
      <c r="F261" s="131"/>
    </row>
    <row r="262" spans="1:6" x14ac:dyDescent="0.25">
      <c r="A262" s="69">
        <v>3112</v>
      </c>
      <c r="B262" s="70" t="s">
        <v>182</v>
      </c>
      <c r="C262" s="130"/>
      <c r="D262" s="130"/>
      <c r="E262" s="128"/>
      <c r="F262" s="131"/>
    </row>
    <row r="263" spans="1:6" x14ac:dyDescent="0.25">
      <c r="A263" s="64">
        <v>312</v>
      </c>
      <c r="B263" s="65" t="s">
        <v>18</v>
      </c>
      <c r="C263" s="129"/>
      <c r="D263" s="129">
        <f>D264</f>
        <v>0</v>
      </c>
      <c r="E263" s="128"/>
      <c r="F263" s="131"/>
    </row>
    <row r="264" spans="1:6" x14ac:dyDescent="0.25">
      <c r="A264" s="69">
        <v>3121</v>
      </c>
      <c r="B264" s="70" t="s">
        <v>18</v>
      </c>
      <c r="C264" s="130"/>
      <c r="D264" s="130"/>
      <c r="E264" s="128"/>
      <c r="F264" s="131"/>
    </row>
    <row r="265" spans="1:6" x14ac:dyDescent="0.25">
      <c r="A265" s="64">
        <v>313</v>
      </c>
      <c r="B265" s="65" t="s">
        <v>15</v>
      </c>
      <c r="C265" s="129"/>
      <c r="D265" s="129">
        <f>D266</f>
        <v>1671.14</v>
      </c>
      <c r="E265" s="128"/>
      <c r="F265" s="131"/>
    </row>
    <row r="266" spans="1:6" x14ac:dyDescent="0.25">
      <c r="A266" s="69">
        <v>3132</v>
      </c>
      <c r="B266" s="70" t="s">
        <v>16</v>
      </c>
      <c r="C266" s="130"/>
      <c r="D266" s="130">
        <v>1671.14</v>
      </c>
      <c r="E266" s="128"/>
      <c r="F266" s="131"/>
    </row>
    <row r="267" spans="1:6" x14ac:dyDescent="0.25">
      <c r="A267" s="69">
        <v>3133</v>
      </c>
      <c r="B267" s="133" t="s">
        <v>17</v>
      </c>
      <c r="C267" s="130"/>
      <c r="D267" s="130"/>
      <c r="E267" s="128"/>
      <c r="F267" s="131"/>
    </row>
    <row r="268" spans="1:6" x14ac:dyDescent="0.25">
      <c r="A268" s="64">
        <v>32</v>
      </c>
      <c r="B268" s="65" t="s">
        <v>19</v>
      </c>
      <c r="C268" s="129">
        <v>95650</v>
      </c>
      <c r="D268" s="129">
        <f>D269+D274+D281+D291+D293</f>
        <v>97318.86</v>
      </c>
      <c r="E268" s="128">
        <f t="shared" ref="E262:E325" si="4">D268/C268*100</f>
        <v>101.74475692629379</v>
      </c>
      <c r="F268" s="131"/>
    </row>
    <row r="269" spans="1:6" x14ac:dyDescent="0.25">
      <c r="A269" s="64">
        <v>321</v>
      </c>
      <c r="B269" s="65" t="s">
        <v>20</v>
      </c>
      <c r="C269" s="129"/>
      <c r="D269" s="129">
        <f>D270</f>
        <v>3537</v>
      </c>
      <c r="E269" s="128"/>
      <c r="F269" s="131"/>
    </row>
    <row r="270" spans="1:6" x14ac:dyDescent="0.25">
      <c r="A270" s="69">
        <v>3211</v>
      </c>
      <c r="B270" s="70" t="s">
        <v>22</v>
      </c>
      <c r="C270" s="130"/>
      <c r="D270" s="130">
        <v>3537</v>
      </c>
      <c r="E270" s="128"/>
      <c r="F270" s="131"/>
    </row>
    <row r="271" spans="1:6" x14ac:dyDescent="0.25">
      <c r="A271" s="69">
        <v>3212</v>
      </c>
      <c r="B271" s="70" t="s">
        <v>24</v>
      </c>
      <c r="C271" s="130"/>
      <c r="D271" s="130"/>
      <c r="E271" s="128"/>
      <c r="F271" s="131"/>
    </row>
    <row r="272" spans="1:6" x14ac:dyDescent="0.25">
      <c r="A272" s="69">
        <v>3213</v>
      </c>
      <c r="B272" s="70" t="s">
        <v>30</v>
      </c>
      <c r="C272" s="130"/>
      <c r="D272" s="130"/>
      <c r="E272" s="128"/>
      <c r="F272" s="131"/>
    </row>
    <row r="273" spans="1:6" x14ac:dyDescent="0.25">
      <c r="A273" s="69">
        <v>3214</v>
      </c>
      <c r="B273" s="70" t="s">
        <v>124</v>
      </c>
      <c r="C273" s="130"/>
      <c r="D273" s="130"/>
      <c r="E273" s="128"/>
      <c r="F273" s="131"/>
    </row>
    <row r="274" spans="1:6" x14ac:dyDescent="0.25">
      <c r="A274" s="64">
        <v>322</v>
      </c>
      <c r="B274" s="65" t="s">
        <v>31</v>
      </c>
      <c r="C274" s="129"/>
      <c r="D274" s="129">
        <f>D275+D276+D278</f>
        <v>14620.509999999998</v>
      </c>
      <c r="E274" s="128"/>
      <c r="F274" s="131"/>
    </row>
    <row r="275" spans="1:6" x14ac:dyDescent="0.25">
      <c r="A275" s="69">
        <v>3221</v>
      </c>
      <c r="B275" s="70" t="s">
        <v>222</v>
      </c>
      <c r="C275" s="130"/>
      <c r="D275" s="130">
        <v>8708.2800000000007</v>
      </c>
      <c r="E275" s="128"/>
      <c r="F275" s="131"/>
    </row>
    <row r="276" spans="1:6" x14ac:dyDescent="0.25">
      <c r="A276" s="69">
        <v>3222</v>
      </c>
      <c r="B276" s="70" t="s">
        <v>76</v>
      </c>
      <c r="C276" s="130"/>
      <c r="D276" s="130">
        <v>838.04</v>
      </c>
      <c r="E276" s="128"/>
      <c r="F276" s="131"/>
    </row>
    <row r="277" spans="1:6" x14ac:dyDescent="0.25">
      <c r="A277" s="69">
        <v>3223</v>
      </c>
      <c r="B277" s="70" t="s">
        <v>35</v>
      </c>
      <c r="C277" s="130"/>
      <c r="D277" s="130"/>
      <c r="E277" s="128"/>
      <c r="F277" s="131"/>
    </row>
    <row r="278" spans="1:6" x14ac:dyDescent="0.25">
      <c r="A278" s="69">
        <v>3224</v>
      </c>
      <c r="B278" s="133" t="s">
        <v>37</v>
      </c>
      <c r="C278" s="130"/>
      <c r="D278" s="130">
        <v>5074.1899999999996</v>
      </c>
      <c r="E278" s="128"/>
      <c r="F278" s="131"/>
    </row>
    <row r="279" spans="1:6" x14ac:dyDescent="0.25">
      <c r="A279" s="69">
        <v>3225</v>
      </c>
      <c r="B279" s="133" t="s">
        <v>62</v>
      </c>
      <c r="C279" s="130"/>
      <c r="D279" s="130"/>
      <c r="E279" s="128"/>
      <c r="F279" s="131"/>
    </row>
    <row r="280" spans="1:6" x14ac:dyDescent="0.25">
      <c r="A280" s="69">
        <v>3227</v>
      </c>
      <c r="B280" s="70" t="s">
        <v>126</v>
      </c>
      <c r="C280" s="130"/>
      <c r="D280" s="130"/>
      <c r="E280" s="128"/>
      <c r="F280" s="131"/>
    </row>
    <row r="281" spans="1:6" s="134" customFormat="1" x14ac:dyDescent="0.25">
      <c r="A281" s="64">
        <v>323</v>
      </c>
      <c r="B281" s="65" t="s">
        <v>25</v>
      </c>
      <c r="C281" s="129"/>
      <c r="D281" s="129">
        <f>D282+D286+D288+D289+D290+D284</f>
        <v>73942.91</v>
      </c>
      <c r="E281" s="128"/>
    </row>
    <row r="282" spans="1:6" s="134" customFormat="1" x14ac:dyDescent="0.25">
      <c r="A282" s="69">
        <v>3231</v>
      </c>
      <c r="B282" s="70" t="s">
        <v>78</v>
      </c>
      <c r="C282" s="130"/>
      <c r="D282" s="130">
        <v>15001.09</v>
      </c>
      <c r="E282" s="128"/>
    </row>
    <row r="283" spans="1:6" s="136" customFormat="1" ht="15" customHeight="1" x14ac:dyDescent="0.25">
      <c r="A283" s="69">
        <v>3232</v>
      </c>
      <c r="B283" s="70" t="s">
        <v>80</v>
      </c>
      <c r="C283" s="130"/>
      <c r="D283" s="130"/>
      <c r="E283" s="128"/>
    </row>
    <row r="284" spans="1:6" s="134" customFormat="1" x14ac:dyDescent="0.25">
      <c r="A284" s="69">
        <v>3233</v>
      </c>
      <c r="B284" s="70" t="s">
        <v>106</v>
      </c>
      <c r="C284" s="130"/>
      <c r="D284" s="130">
        <v>2359.14</v>
      </c>
      <c r="E284" s="128"/>
    </row>
    <row r="285" spans="1:6" s="134" customFormat="1" x14ac:dyDescent="0.25">
      <c r="A285" s="69">
        <v>3234</v>
      </c>
      <c r="B285" s="70" t="s">
        <v>65</v>
      </c>
      <c r="C285" s="130"/>
      <c r="D285" s="130"/>
      <c r="E285" s="128"/>
    </row>
    <row r="286" spans="1:6" s="136" customFormat="1" ht="15" customHeight="1" x14ac:dyDescent="0.25">
      <c r="A286" s="69">
        <v>3235</v>
      </c>
      <c r="B286" s="70" t="s">
        <v>82</v>
      </c>
      <c r="C286" s="130"/>
      <c r="D286" s="130">
        <v>14197.06</v>
      </c>
      <c r="E286" s="128"/>
    </row>
    <row r="287" spans="1:6" s="136" customFormat="1" ht="15" customHeight="1" x14ac:dyDescent="0.25">
      <c r="A287" s="69">
        <v>3236</v>
      </c>
      <c r="B287" s="70" t="s">
        <v>185</v>
      </c>
      <c r="C287" s="130"/>
      <c r="D287" s="130"/>
      <c r="E287" s="128"/>
    </row>
    <row r="288" spans="1:6" s="136" customFormat="1" ht="15" customHeight="1" x14ac:dyDescent="0.25">
      <c r="A288" s="69">
        <v>3237</v>
      </c>
      <c r="B288" s="70" t="s">
        <v>83</v>
      </c>
      <c r="C288" s="130"/>
      <c r="D288" s="130">
        <f>22085.63+132.72</f>
        <v>22218.350000000002</v>
      </c>
      <c r="E288" s="128"/>
    </row>
    <row r="289" spans="1:6" s="136" customFormat="1" ht="15" customHeight="1" x14ac:dyDescent="0.25">
      <c r="A289" s="69">
        <v>3238</v>
      </c>
      <c r="B289" s="70" t="s">
        <v>85</v>
      </c>
      <c r="C289" s="130"/>
      <c r="D289" s="130">
        <v>14684.29</v>
      </c>
      <c r="E289" s="128"/>
    </row>
    <row r="290" spans="1:6" s="136" customFormat="1" ht="15" customHeight="1" x14ac:dyDescent="0.25">
      <c r="A290" s="69">
        <v>3239</v>
      </c>
      <c r="B290" s="70" t="s">
        <v>41</v>
      </c>
      <c r="C290" s="130"/>
      <c r="D290" s="130">
        <v>5482.98</v>
      </c>
      <c r="E290" s="128"/>
    </row>
    <row r="291" spans="1:6" x14ac:dyDescent="0.25">
      <c r="A291" s="64">
        <v>324</v>
      </c>
      <c r="B291" s="65" t="s">
        <v>42</v>
      </c>
      <c r="C291" s="129"/>
      <c r="D291" s="129">
        <f>D292</f>
        <v>1077.1600000000001</v>
      </c>
      <c r="E291" s="128"/>
    </row>
    <row r="292" spans="1:6" x14ac:dyDescent="0.25">
      <c r="A292" s="69">
        <v>3241</v>
      </c>
      <c r="B292" s="70" t="s">
        <v>42</v>
      </c>
      <c r="C292" s="130"/>
      <c r="D292" s="130">
        <v>1077.1600000000001</v>
      </c>
      <c r="E292" s="128"/>
    </row>
    <row r="293" spans="1:6" x14ac:dyDescent="0.25">
      <c r="A293" s="64">
        <v>329</v>
      </c>
      <c r="B293" s="65" t="s">
        <v>87</v>
      </c>
      <c r="C293" s="129"/>
      <c r="D293" s="129">
        <f>D299+D295</f>
        <v>4141.2800000000007</v>
      </c>
      <c r="E293" s="128"/>
    </row>
    <row r="294" spans="1:6" x14ac:dyDescent="0.25">
      <c r="A294" s="69">
        <v>3292</v>
      </c>
      <c r="B294" s="70" t="s">
        <v>108</v>
      </c>
      <c r="C294" s="130"/>
      <c r="D294" s="130"/>
      <c r="E294" s="128"/>
      <c r="F294" s="131"/>
    </row>
    <row r="295" spans="1:6" x14ac:dyDescent="0.25">
      <c r="A295" s="69">
        <v>3293</v>
      </c>
      <c r="B295" s="70" t="s">
        <v>44</v>
      </c>
      <c r="C295" s="130"/>
      <c r="D295" s="130">
        <v>2455.2800000000002</v>
      </c>
      <c r="E295" s="128"/>
      <c r="F295" s="131"/>
    </row>
    <row r="296" spans="1:6" x14ac:dyDescent="0.25">
      <c r="A296" s="69">
        <v>3294</v>
      </c>
      <c r="B296" s="70" t="s">
        <v>151</v>
      </c>
      <c r="C296" s="130"/>
      <c r="D296" s="130"/>
      <c r="E296" s="128"/>
      <c r="F296" s="131"/>
    </row>
    <row r="297" spans="1:6" x14ac:dyDescent="0.25">
      <c r="A297" s="69">
        <v>3295</v>
      </c>
      <c r="B297" s="70" t="s">
        <v>56</v>
      </c>
      <c r="C297" s="130"/>
      <c r="D297" s="130"/>
      <c r="E297" s="128"/>
      <c r="F297" s="131"/>
    </row>
    <row r="298" spans="1:6" s="134" customFormat="1" x14ac:dyDescent="0.25">
      <c r="A298" s="69">
        <v>3296</v>
      </c>
      <c r="B298" s="70" t="s">
        <v>57</v>
      </c>
      <c r="C298" s="130"/>
      <c r="D298" s="130"/>
      <c r="E298" s="128"/>
      <c r="F298" s="146"/>
    </row>
    <row r="299" spans="1:6" x14ac:dyDescent="0.25">
      <c r="A299" s="69">
        <v>3299</v>
      </c>
      <c r="B299" s="70" t="s">
        <v>87</v>
      </c>
      <c r="C299" s="130"/>
      <c r="D299" s="130">
        <v>1686</v>
      </c>
      <c r="E299" s="128"/>
      <c r="F299" s="131"/>
    </row>
    <row r="300" spans="1:6" x14ac:dyDescent="0.25">
      <c r="A300" s="64">
        <v>34</v>
      </c>
      <c r="B300" s="65" t="s">
        <v>45</v>
      </c>
      <c r="C300" s="129">
        <v>55</v>
      </c>
      <c r="D300" s="129">
        <f>D301</f>
        <v>61.59</v>
      </c>
      <c r="E300" s="128">
        <f t="shared" si="4"/>
        <v>111.98181818181818</v>
      </c>
      <c r="F300" s="131"/>
    </row>
    <row r="301" spans="1:6" x14ac:dyDescent="0.25">
      <c r="A301" s="64">
        <v>343</v>
      </c>
      <c r="B301" s="65" t="s">
        <v>46</v>
      </c>
      <c r="C301" s="129"/>
      <c r="D301" s="129">
        <f>D302+D303</f>
        <v>61.59</v>
      </c>
      <c r="E301" s="128"/>
      <c r="F301" s="131"/>
    </row>
    <row r="302" spans="1:6" x14ac:dyDescent="0.25">
      <c r="A302" s="69">
        <v>3431</v>
      </c>
      <c r="B302" s="70" t="s">
        <v>93</v>
      </c>
      <c r="C302" s="130"/>
      <c r="D302" s="130">
        <v>10.78</v>
      </c>
      <c r="E302" s="128"/>
      <c r="F302" s="131"/>
    </row>
    <row r="303" spans="1:6" ht="30" x14ac:dyDescent="0.25">
      <c r="A303" s="69">
        <v>3432</v>
      </c>
      <c r="B303" s="133" t="s">
        <v>152</v>
      </c>
      <c r="C303" s="130"/>
      <c r="D303" s="130">
        <v>50.81</v>
      </c>
      <c r="E303" s="128"/>
      <c r="F303" s="131"/>
    </row>
    <row r="304" spans="1:6" x14ac:dyDescent="0.25">
      <c r="A304" s="69">
        <v>3434</v>
      </c>
      <c r="B304" s="133" t="s">
        <v>188</v>
      </c>
      <c r="C304" s="130"/>
      <c r="D304" s="130"/>
      <c r="E304" s="128"/>
    </row>
    <row r="305" spans="1:5" x14ac:dyDescent="0.25">
      <c r="A305" s="64">
        <v>35</v>
      </c>
      <c r="B305" s="142" t="s">
        <v>129</v>
      </c>
      <c r="C305" s="129"/>
      <c r="D305" s="129"/>
      <c r="E305" s="128"/>
    </row>
    <row r="306" spans="1:5" x14ac:dyDescent="0.25">
      <c r="A306" s="64">
        <v>353</v>
      </c>
      <c r="B306" s="142" t="s">
        <v>130</v>
      </c>
      <c r="C306" s="129"/>
      <c r="D306" s="129"/>
      <c r="E306" s="128"/>
    </row>
    <row r="307" spans="1:5" x14ac:dyDescent="0.25">
      <c r="A307" s="138">
        <v>3531</v>
      </c>
      <c r="B307" s="71" t="s">
        <v>131</v>
      </c>
      <c r="C307" s="141"/>
      <c r="D307" s="141"/>
      <c r="E307" s="128"/>
    </row>
    <row r="308" spans="1:5" x14ac:dyDescent="0.25">
      <c r="A308" s="64">
        <v>36</v>
      </c>
      <c r="B308" s="65" t="s">
        <v>132</v>
      </c>
      <c r="C308" s="129"/>
      <c r="D308" s="129"/>
      <c r="E308" s="128"/>
    </row>
    <row r="309" spans="1:5" x14ac:dyDescent="0.25">
      <c r="A309" s="64">
        <v>361</v>
      </c>
      <c r="B309" s="65" t="s">
        <v>133</v>
      </c>
      <c r="C309" s="129"/>
      <c r="D309" s="129"/>
      <c r="E309" s="128"/>
    </row>
    <row r="310" spans="1:5" x14ac:dyDescent="0.25">
      <c r="A310" s="138">
        <v>3611</v>
      </c>
      <c r="B310" s="71" t="s">
        <v>133</v>
      </c>
      <c r="C310" s="141"/>
      <c r="D310" s="141"/>
      <c r="E310" s="128"/>
    </row>
    <row r="311" spans="1:5" s="134" customFormat="1" x14ac:dyDescent="0.25">
      <c r="A311" s="64">
        <v>369</v>
      </c>
      <c r="B311" s="65" t="s">
        <v>191</v>
      </c>
      <c r="C311" s="129"/>
      <c r="D311" s="129"/>
      <c r="E311" s="128"/>
    </row>
    <row r="312" spans="1:5" x14ac:dyDescent="0.25">
      <c r="A312" s="69">
        <v>3691</v>
      </c>
      <c r="B312" s="70" t="s">
        <v>191</v>
      </c>
      <c r="C312" s="130"/>
      <c r="D312" s="130"/>
      <c r="E312" s="128"/>
    </row>
    <row r="313" spans="1:5" ht="30" x14ac:dyDescent="0.25">
      <c r="A313" s="64">
        <v>37</v>
      </c>
      <c r="B313" s="142" t="s">
        <v>153</v>
      </c>
      <c r="C313" s="129"/>
      <c r="D313" s="129"/>
      <c r="E313" s="128"/>
    </row>
    <row r="314" spans="1:5" x14ac:dyDescent="0.25">
      <c r="A314" s="64">
        <v>372</v>
      </c>
      <c r="B314" s="65" t="s">
        <v>154</v>
      </c>
      <c r="C314" s="129"/>
      <c r="D314" s="129"/>
      <c r="E314" s="128"/>
    </row>
    <row r="315" spans="1:5" x14ac:dyDescent="0.25">
      <c r="A315" s="69">
        <v>3721</v>
      </c>
      <c r="B315" s="70" t="s">
        <v>139</v>
      </c>
      <c r="C315" s="130"/>
      <c r="D315" s="130"/>
      <c r="E315" s="128"/>
    </row>
    <row r="316" spans="1:5" x14ac:dyDescent="0.25">
      <c r="A316" s="69">
        <v>3722</v>
      </c>
      <c r="B316" s="70" t="s">
        <v>223</v>
      </c>
      <c r="C316" s="130"/>
      <c r="D316" s="130"/>
      <c r="E316" s="128"/>
    </row>
    <row r="317" spans="1:5" x14ac:dyDescent="0.25">
      <c r="A317" s="64">
        <v>38</v>
      </c>
      <c r="B317" s="65" t="s">
        <v>138</v>
      </c>
      <c r="C317" s="129"/>
      <c r="D317" s="129"/>
      <c r="E317" s="128"/>
    </row>
    <row r="318" spans="1:5" x14ac:dyDescent="0.25">
      <c r="A318" s="64">
        <v>381</v>
      </c>
      <c r="B318" s="65" t="s">
        <v>156</v>
      </c>
      <c r="C318" s="129"/>
      <c r="D318" s="129"/>
      <c r="E318" s="128"/>
    </row>
    <row r="319" spans="1:5" x14ac:dyDescent="0.25">
      <c r="A319" s="69">
        <v>3811</v>
      </c>
      <c r="B319" s="70" t="s">
        <v>157</v>
      </c>
      <c r="C319" s="130"/>
      <c r="D319" s="130"/>
      <c r="E319" s="128"/>
    </row>
    <row r="320" spans="1:5" x14ac:dyDescent="0.25">
      <c r="A320" s="69">
        <v>3812</v>
      </c>
      <c r="B320" s="70" t="s">
        <v>193</v>
      </c>
      <c r="C320" s="130"/>
      <c r="D320" s="130"/>
      <c r="E320" s="128"/>
    </row>
    <row r="321" spans="1:5" x14ac:dyDescent="0.25">
      <c r="A321" s="138">
        <v>3813</v>
      </c>
      <c r="B321" s="71" t="s">
        <v>224</v>
      </c>
      <c r="C321" s="141"/>
      <c r="D321" s="141"/>
      <c r="E321" s="128"/>
    </row>
    <row r="322" spans="1:5" x14ac:dyDescent="0.25">
      <c r="A322" s="64">
        <v>4</v>
      </c>
      <c r="B322" s="65" t="s">
        <v>94</v>
      </c>
      <c r="C322" s="129">
        <v>74010</v>
      </c>
      <c r="D322" s="129">
        <f>D327+D339</f>
        <v>71108.890000000014</v>
      </c>
      <c r="E322" s="128">
        <f t="shared" si="4"/>
        <v>96.080110795838408</v>
      </c>
    </row>
    <row r="323" spans="1:5" x14ac:dyDescent="0.25">
      <c r="A323" s="64">
        <v>41</v>
      </c>
      <c r="B323" s="65" t="s">
        <v>95</v>
      </c>
      <c r="C323" s="129"/>
      <c r="D323" s="129"/>
      <c r="E323" s="128"/>
    </row>
    <row r="324" spans="1:5" x14ac:dyDescent="0.25">
      <c r="A324" s="64">
        <v>412</v>
      </c>
      <c r="B324" s="65" t="s">
        <v>96</v>
      </c>
      <c r="C324" s="129"/>
      <c r="D324" s="129"/>
      <c r="E324" s="128"/>
    </row>
    <row r="325" spans="1:5" x14ac:dyDescent="0.25">
      <c r="A325" s="69">
        <v>4123</v>
      </c>
      <c r="B325" s="70" t="s">
        <v>96</v>
      </c>
      <c r="C325" s="130"/>
      <c r="D325" s="130"/>
      <c r="E325" s="128"/>
    </row>
    <row r="326" spans="1:5" x14ac:dyDescent="0.25">
      <c r="A326" s="69">
        <v>4124</v>
      </c>
      <c r="B326" s="70" t="s">
        <v>97</v>
      </c>
      <c r="C326" s="130"/>
      <c r="D326" s="130"/>
      <c r="E326" s="128"/>
    </row>
    <row r="327" spans="1:5" x14ac:dyDescent="0.25">
      <c r="A327" s="64">
        <v>42</v>
      </c>
      <c r="B327" s="65" t="s">
        <v>98</v>
      </c>
      <c r="C327" s="129"/>
      <c r="D327" s="129">
        <f>D328</f>
        <v>68413.070000000007</v>
      </c>
      <c r="E327" s="128"/>
    </row>
    <row r="328" spans="1:5" x14ac:dyDescent="0.25">
      <c r="A328" s="64">
        <v>422</v>
      </c>
      <c r="B328" s="65" t="s">
        <v>99</v>
      </c>
      <c r="C328" s="129"/>
      <c r="D328" s="129">
        <f>D329+D330+D331+D332+D334</f>
        <v>68413.070000000007</v>
      </c>
      <c r="E328" s="128"/>
    </row>
    <row r="329" spans="1:5" x14ac:dyDescent="0.25">
      <c r="A329" s="69">
        <v>4221</v>
      </c>
      <c r="B329" s="70" t="s">
        <v>51</v>
      </c>
      <c r="C329" s="130"/>
      <c r="D329" s="130">
        <v>43704.57</v>
      </c>
      <c r="E329" s="128"/>
    </row>
    <row r="330" spans="1:5" x14ac:dyDescent="0.25">
      <c r="A330" s="69">
        <v>4222</v>
      </c>
      <c r="B330" s="70" t="s">
        <v>114</v>
      </c>
      <c r="C330" s="130"/>
      <c r="D330" s="130">
        <v>106</v>
      </c>
      <c r="E330" s="128"/>
    </row>
    <row r="331" spans="1:5" x14ac:dyDescent="0.25">
      <c r="A331" s="69">
        <v>4223</v>
      </c>
      <c r="B331" s="70" t="s">
        <v>115</v>
      </c>
      <c r="C331" s="130"/>
      <c r="D331" s="130">
        <v>1357.5</v>
      </c>
      <c r="E331" s="128"/>
    </row>
    <row r="332" spans="1:5" x14ac:dyDescent="0.25">
      <c r="A332" s="69">
        <v>4224</v>
      </c>
      <c r="B332" s="70" t="s">
        <v>159</v>
      </c>
      <c r="C332" s="130"/>
      <c r="D332" s="130">
        <v>21763.25</v>
      </c>
      <c r="E332" s="128"/>
    </row>
    <row r="333" spans="1:5" x14ac:dyDescent="0.25">
      <c r="A333" s="69">
        <v>4225</v>
      </c>
      <c r="B333" s="70" t="s">
        <v>141</v>
      </c>
      <c r="C333" s="130"/>
      <c r="D333" s="130"/>
      <c r="E333" s="128"/>
    </row>
    <row r="334" spans="1:5" x14ac:dyDescent="0.25">
      <c r="A334" s="69">
        <v>4227</v>
      </c>
      <c r="B334" s="70" t="s">
        <v>160</v>
      </c>
      <c r="C334" s="130"/>
      <c r="D334" s="130">
        <v>1481.75</v>
      </c>
      <c r="E334" s="128"/>
    </row>
    <row r="335" spans="1:5" x14ac:dyDescent="0.25">
      <c r="A335" s="65">
        <v>423</v>
      </c>
      <c r="B335" s="65" t="s">
        <v>179</v>
      </c>
      <c r="C335" s="129"/>
      <c r="D335" s="129"/>
      <c r="E335" s="128"/>
    </row>
    <row r="336" spans="1:5" x14ac:dyDescent="0.25">
      <c r="A336" s="70">
        <v>4233</v>
      </c>
      <c r="B336" s="72" t="s">
        <v>179</v>
      </c>
      <c r="C336" s="130"/>
      <c r="D336" s="130"/>
      <c r="E336" s="128"/>
    </row>
    <row r="337" spans="1:5" x14ac:dyDescent="0.25">
      <c r="A337" s="64">
        <v>424</v>
      </c>
      <c r="B337" s="65" t="s">
        <v>161</v>
      </c>
      <c r="C337" s="129"/>
      <c r="D337" s="129"/>
      <c r="E337" s="128"/>
    </row>
    <row r="338" spans="1:5" x14ac:dyDescent="0.25">
      <c r="A338" s="69">
        <v>4241</v>
      </c>
      <c r="B338" s="70" t="s">
        <v>197</v>
      </c>
      <c r="C338" s="130"/>
      <c r="D338" s="130"/>
      <c r="E338" s="128"/>
    </row>
    <row r="339" spans="1:5" x14ac:dyDescent="0.25">
      <c r="A339" s="64">
        <v>426</v>
      </c>
      <c r="B339" s="65" t="s">
        <v>70</v>
      </c>
      <c r="C339" s="129"/>
      <c r="D339" s="129">
        <f>D341</f>
        <v>2695.82</v>
      </c>
      <c r="E339" s="128"/>
    </row>
    <row r="340" spans="1:5" x14ac:dyDescent="0.25">
      <c r="A340" s="69">
        <v>4262</v>
      </c>
      <c r="B340" s="70" t="s">
        <v>143</v>
      </c>
      <c r="C340" s="130"/>
      <c r="D340" s="130"/>
      <c r="E340" s="128"/>
    </row>
    <row r="341" spans="1:5" x14ac:dyDescent="0.25">
      <c r="A341" s="69">
        <v>4263</v>
      </c>
      <c r="B341" s="70" t="s">
        <v>225</v>
      </c>
      <c r="C341" s="130"/>
      <c r="D341" s="130">
        <v>2695.82</v>
      </c>
      <c r="E341" s="128"/>
    </row>
    <row r="342" spans="1:5" x14ac:dyDescent="0.25">
      <c r="A342" s="69">
        <v>4264</v>
      </c>
      <c r="B342" s="70" t="s">
        <v>198</v>
      </c>
      <c r="C342" s="130"/>
      <c r="D342" s="130"/>
      <c r="E342" s="128"/>
    </row>
    <row r="343" spans="1:5" x14ac:dyDescent="0.25">
      <c r="A343" s="127" t="s">
        <v>121</v>
      </c>
      <c r="B343" s="127" t="s">
        <v>227</v>
      </c>
      <c r="C343" s="128">
        <f>C344+C400</f>
        <v>1587153</v>
      </c>
      <c r="D343" s="128">
        <f>D344+D400</f>
        <v>1322201.04</v>
      </c>
      <c r="E343" s="128">
        <f t="shared" ref="E326:E389" si="5">D343/C343*100</f>
        <v>83.306463838079878</v>
      </c>
    </row>
    <row r="344" spans="1:5" x14ac:dyDescent="0.25">
      <c r="A344" s="64">
        <v>3</v>
      </c>
      <c r="B344" s="65" t="s">
        <v>11</v>
      </c>
      <c r="C344" s="129">
        <f>C345+C353+C387</f>
        <v>1482153</v>
      </c>
      <c r="D344" s="129">
        <f>D345+D353+D387</f>
        <v>1244265.6200000001</v>
      </c>
      <c r="E344" s="128">
        <f t="shared" si="5"/>
        <v>83.949876969516652</v>
      </c>
    </row>
    <row r="345" spans="1:5" x14ac:dyDescent="0.25">
      <c r="A345" s="64">
        <v>31</v>
      </c>
      <c r="B345" s="65" t="s">
        <v>12</v>
      </c>
      <c r="C345" s="129">
        <v>256350</v>
      </c>
      <c r="D345" s="129">
        <f>D346+D350+D348</f>
        <v>190935.89</v>
      </c>
      <c r="E345" s="128">
        <f t="shared" si="5"/>
        <v>74.482500487614601</v>
      </c>
    </row>
    <row r="346" spans="1:5" x14ac:dyDescent="0.25">
      <c r="A346" s="64">
        <v>311</v>
      </c>
      <c r="B346" s="65" t="s">
        <v>14</v>
      </c>
      <c r="C346" s="129"/>
      <c r="D346" s="129">
        <f>D347</f>
        <v>152689.26</v>
      </c>
      <c r="E346" s="128"/>
    </row>
    <row r="347" spans="1:5" x14ac:dyDescent="0.25">
      <c r="A347" s="69">
        <v>3111</v>
      </c>
      <c r="B347" s="70" t="s">
        <v>14</v>
      </c>
      <c r="C347" s="130"/>
      <c r="D347" s="130">
        <v>152689.26</v>
      </c>
      <c r="E347" s="128"/>
    </row>
    <row r="348" spans="1:5" x14ac:dyDescent="0.25">
      <c r="A348" s="64">
        <v>312</v>
      </c>
      <c r="B348" s="65" t="s">
        <v>18</v>
      </c>
      <c r="C348" s="129"/>
      <c r="D348" s="129">
        <f>D349</f>
        <v>13149.73</v>
      </c>
      <c r="E348" s="128"/>
    </row>
    <row r="349" spans="1:5" x14ac:dyDescent="0.25">
      <c r="A349" s="69">
        <v>3121</v>
      </c>
      <c r="B349" s="70" t="s">
        <v>18</v>
      </c>
      <c r="C349" s="130"/>
      <c r="D349" s="130">
        <v>13149.73</v>
      </c>
      <c r="E349" s="128"/>
    </row>
    <row r="350" spans="1:5" x14ac:dyDescent="0.25">
      <c r="A350" s="64">
        <v>313</v>
      </c>
      <c r="B350" s="65" t="s">
        <v>15</v>
      </c>
      <c r="C350" s="129"/>
      <c r="D350" s="129">
        <f>D351</f>
        <v>25096.9</v>
      </c>
      <c r="E350" s="128"/>
    </row>
    <row r="351" spans="1:5" x14ac:dyDescent="0.25">
      <c r="A351" s="69">
        <v>3132</v>
      </c>
      <c r="B351" s="70" t="s">
        <v>16</v>
      </c>
      <c r="C351" s="130"/>
      <c r="D351" s="130">
        <v>25096.9</v>
      </c>
      <c r="E351" s="128"/>
    </row>
    <row r="352" spans="1:5" x14ac:dyDescent="0.25">
      <c r="A352" s="69">
        <v>3133</v>
      </c>
      <c r="B352" s="70" t="s">
        <v>17</v>
      </c>
      <c r="C352" s="130"/>
      <c r="D352" s="130"/>
      <c r="E352" s="128"/>
    </row>
    <row r="353" spans="1:5" x14ac:dyDescent="0.25">
      <c r="A353" s="64">
        <v>32</v>
      </c>
      <c r="B353" s="65" t="s">
        <v>19</v>
      </c>
      <c r="C353" s="129">
        <v>225803</v>
      </c>
      <c r="D353" s="129">
        <f>D354+D359+D366+D375+D377</f>
        <v>184586.22</v>
      </c>
      <c r="E353" s="128">
        <f t="shared" si="5"/>
        <v>81.746575554797758</v>
      </c>
    </row>
    <row r="354" spans="1:5" x14ac:dyDescent="0.25">
      <c r="A354" s="64">
        <v>321</v>
      </c>
      <c r="B354" s="65" t="s">
        <v>20</v>
      </c>
      <c r="C354" s="129"/>
      <c r="D354" s="129">
        <f>D355+D356+D357+D358</f>
        <v>80640.77</v>
      </c>
      <c r="E354" s="128"/>
    </row>
    <row r="355" spans="1:5" x14ac:dyDescent="0.25">
      <c r="A355" s="69">
        <v>3211</v>
      </c>
      <c r="B355" s="70" t="s">
        <v>123</v>
      </c>
      <c r="C355" s="130"/>
      <c r="D355" s="130">
        <v>74566.86</v>
      </c>
      <c r="E355" s="128"/>
    </row>
    <row r="356" spans="1:5" x14ac:dyDescent="0.25">
      <c r="A356" s="69">
        <v>3212</v>
      </c>
      <c r="B356" s="70" t="s">
        <v>24</v>
      </c>
      <c r="C356" s="130"/>
      <c r="D356" s="130">
        <v>533.15</v>
      </c>
      <c r="E356" s="128"/>
    </row>
    <row r="357" spans="1:5" x14ac:dyDescent="0.25">
      <c r="A357" s="69">
        <v>3213</v>
      </c>
      <c r="B357" s="70" t="s">
        <v>30</v>
      </c>
      <c r="C357" s="130"/>
      <c r="D357" s="130">
        <v>5499.96</v>
      </c>
      <c r="E357" s="128"/>
    </row>
    <row r="358" spans="1:5" x14ac:dyDescent="0.25">
      <c r="A358" s="69">
        <v>3214</v>
      </c>
      <c r="B358" s="70" t="s">
        <v>124</v>
      </c>
      <c r="C358" s="130"/>
      <c r="D358" s="130">
        <v>40.799999999999997</v>
      </c>
      <c r="E358" s="128"/>
    </row>
    <row r="359" spans="1:5" x14ac:dyDescent="0.25">
      <c r="A359" s="64">
        <v>322</v>
      </c>
      <c r="B359" s="65" t="s">
        <v>31</v>
      </c>
      <c r="C359" s="129"/>
      <c r="D359" s="129">
        <f>D360+D361+D363+D365</f>
        <v>2082.2600000000002</v>
      </c>
      <c r="E359" s="128"/>
    </row>
    <row r="360" spans="1:5" x14ac:dyDescent="0.25">
      <c r="A360" s="69">
        <v>3221</v>
      </c>
      <c r="B360" s="70" t="s">
        <v>33</v>
      </c>
      <c r="C360" s="130"/>
      <c r="D360" s="130">
        <v>1119.7</v>
      </c>
      <c r="E360" s="128"/>
    </row>
    <row r="361" spans="1:5" x14ac:dyDescent="0.25">
      <c r="A361" s="69">
        <v>3222</v>
      </c>
      <c r="B361" s="70" t="s">
        <v>76</v>
      </c>
      <c r="C361" s="130"/>
      <c r="D361" s="130">
        <v>716.08</v>
      </c>
      <c r="E361" s="128"/>
    </row>
    <row r="362" spans="1:5" x14ac:dyDescent="0.25">
      <c r="A362" s="69">
        <v>3223</v>
      </c>
      <c r="B362" s="70" t="s">
        <v>35</v>
      </c>
      <c r="C362" s="130"/>
      <c r="D362" s="130"/>
      <c r="E362" s="128"/>
    </row>
    <row r="363" spans="1:5" x14ac:dyDescent="0.25">
      <c r="A363" s="69">
        <v>3224</v>
      </c>
      <c r="B363" s="70" t="s">
        <v>125</v>
      </c>
      <c r="C363" s="130"/>
      <c r="D363" s="130">
        <v>114</v>
      </c>
      <c r="E363" s="128"/>
    </row>
    <row r="364" spans="1:5" x14ac:dyDescent="0.25">
      <c r="A364" s="69">
        <v>3225</v>
      </c>
      <c r="B364" s="70" t="s">
        <v>62</v>
      </c>
      <c r="C364" s="130"/>
      <c r="D364" s="130"/>
      <c r="E364" s="128"/>
    </row>
    <row r="365" spans="1:5" x14ac:dyDescent="0.25">
      <c r="A365" s="69">
        <v>3227</v>
      </c>
      <c r="B365" s="70" t="s">
        <v>126</v>
      </c>
      <c r="C365" s="130"/>
      <c r="D365" s="130">
        <v>132.47999999999999</v>
      </c>
      <c r="E365" s="128"/>
    </row>
    <row r="366" spans="1:5" x14ac:dyDescent="0.25">
      <c r="A366" s="64">
        <v>323</v>
      </c>
      <c r="B366" s="65" t="s">
        <v>25</v>
      </c>
      <c r="C366" s="129"/>
      <c r="D366" s="129">
        <f>D367+D368+D369+D371+D372+D374</f>
        <v>80853.94</v>
      </c>
      <c r="E366" s="128"/>
    </row>
    <row r="367" spans="1:5" x14ac:dyDescent="0.25">
      <c r="A367" s="69">
        <v>3231</v>
      </c>
      <c r="B367" s="70" t="s">
        <v>78</v>
      </c>
      <c r="C367" s="130"/>
      <c r="D367" s="130">
        <v>249</v>
      </c>
      <c r="E367" s="128"/>
    </row>
    <row r="368" spans="1:5" x14ac:dyDescent="0.25">
      <c r="A368" s="69">
        <v>3232</v>
      </c>
      <c r="B368" s="70" t="s">
        <v>80</v>
      </c>
      <c r="C368" s="130"/>
      <c r="D368" s="130">
        <v>10786.25</v>
      </c>
      <c r="E368" s="128"/>
    </row>
    <row r="369" spans="1:5" x14ac:dyDescent="0.25">
      <c r="A369" s="69">
        <v>3233</v>
      </c>
      <c r="B369" s="70" t="s">
        <v>106</v>
      </c>
      <c r="C369" s="130"/>
      <c r="D369" s="130">
        <v>2029.44</v>
      </c>
      <c r="E369" s="128"/>
    </row>
    <row r="370" spans="1:5" x14ac:dyDescent="0.25">
      <c r="A370" s="69">
        <v>3234</v>
      </c>
      <c r="B370" s="70" t="s">
        <v>65</v>
      </c>
      <c r="C370" s="130"/>
      <c r="D370" s="130"/>
      <c r="E370" s="128"/>
    </row>
    <row r="371" spans="1:5" x14ac:dyDescent="0.25">
      <c r="A371" s="69">
        <v>3235</v>
      </c>
      <c r="B371" s="70" t="s">
        <v>82</v>
      </c>
      <c r="C371" s="130"/>
      <c r="D371" s="130">
        <v>1360.68</v>
      </c>
      <c r="E371" s="128"/>
    </row>
    <row r="372" spans="1:5" x14ac:dyDescent="0.25">
      <c r="A372" s="69">
        <v>3237</v>
      </c>
      <c r="B372" s="70" t="s">
        <v>83</v>
      </c>
      <c r="C372" s="130"/>
      <c r="D372" s="130">
        <v>63784.41</v>
      </c>
      <c r="E372" s="128"/>
    </row>
    <row r="373" spans="1:5" x14ac:dyDescent="0.25">
      <c r="A373" s="69">
        <v>3238</v>
      </c>
      <c r="B373" s="70" t="s">
        <v>85</v>
      </c>
      <c r="C373" s="130"/>
      <c r="D373" s="130"/>
      <c r="E373" s="128"/>
    </row>
    <row r="374" spans="1:5" x14ac:dyDescent="0.25">
      <c r="A374" s="69">
        <v>3239</v>
      </c>
      <c r="B374" s="70" t="s">
        <v>41</v>
      </c>
      <c r="C374" s="130"/>
      <c r="D374" s="130">
        <v>2644.16</v>
      </c>
      <c r="E374" s="128"/>
    </row>
    <row r="375" spans="1:5" x14ac:dyDescent="0.25">
      <c r="A375" s="80">
        <v>324</v>
      </c>
      <c r="B375" s="81" t="s">
        <v>42</v>
      </c>
      <c r="C375" s="129"/>
      <c r="D375" s="83">
        <f>D376</f>
        <v>2113.96</v>
      </c>
      <c r="E375" s="128"/>
    </row>
    <row r="376" spans="1:5" x14ac:dyDescent="0.25">
      <c r="A376" s="69">
        <v>3241</v>
      </c>
      <c r="B376" s="70" t="s">
        <v>42</v>
      </c>
      <c r="C376" s="130"/>
      <c r="D376" s="130">
        <v>2113.96</v>
      </c>
      <c r="E376" s="128"/>
    </row>
    <row r="377" spans="1:5" x14ac:dyDescent="0.25">
      <c r="A377" s="64">
        <v>329</v>
      </c>
      <c r="B377" s="65" t="s">
        <v>87</v>
      </c>
      <c r="C377" s="129"/>
      <c r="D377" s="129">
        <f>D378+D379+D380</f>
        <v>18895.29</v>
      </c>
      <c r="E377" s="128"/>
    </row>
    <row r="378" spans="1:5" x14ac:dyDescent="0.25">
      <c r="A378" s="69">
        <v>3292</v>
      </c>
      <c r="B378" s="70" t="s">
        <v>108</v>
      </c>
      <c r="C378" s="130"/>
      <c r="D378" s="130">
        <v>36.5</v>
      </c>
      <c r="E378" s="128"/>
    </row>
    <row r="379" spans="1:5" x14ac:dyDescent="0.25">
      <c r="A379" s="69">
        <v>3293</v>
      </c>
      <c r="B379" s="70" t="s">
        <v>44</v>
      </c>
      <c r="C379" s="130"/>
      <c r="D379" s="130">
        <v>18704.29</v>
      </c>
      <c r="E379" s="128"/>
    </row>
    <row r="380" spans="1:5" x14ac:dyDescent="0.25">
      <c r="A380" s="69">
        <v>3294</v>
      </c>
      <c r="B380" s="70" t="s">
        <v>68</v>
      </c>
      <c r="C380" s="130"/>
      <c r="D380" s="130">
        <v>154.5</v>
      </c>
      <c r="E380" s="128"/>
    </row>
    <row r="381" spans="1:5" x14ac:dyDescent="0.25">
      <c r="A381" s="69">
        <v>3295</v>
      </c>
      <c r="B381" s="70" t="s">
        <v>56</v>
      </c>
      <c r="C381" s="130"/>
      <c r="D381" s="130"/>
      <c r="E381" s="128"/>
    </row>
    <row r="382" spans="1:5" x14ac:dyDescent="0.25">
      <c r="A382" s="69">
        <v>3299</v>
      </c>
      <c r="B382" s="70" t="s">
        <v>127</v>
      </c>
      <c r="C382" s="130"/>
      <c r="D382" s="130"/>
      <c r="E382" s="128"/>
    </row>
    <row r="383" spans="1:5" x14ac:dyDescent="0.25">
      <c r="A383" s="64">
        <v>34</v>
      </c>
      <c r="B383" s="65" t="s">
        <v>45</v>
      </c>
      <c r="C383" s="129"/>
      <c r="D383" s="129"/>
      <c r="E383" s="128"/>
    </row>
    <row r="384" spans="1:5" x14ac:dyDescent="0.25">
      <c r="A384" s="64">
        <v>343</v>
      </c>
      <c r="B384" s="65" t="s">
        <v>46</v>
      </c>
      <c r="C384" s="129"/>
      <c r="D384" s="129"/>
      <c r="E384" s="128"/>
    </row>
    <row r="385" spans="1:5" x14ac:dyDescent="0.25">
      <c r="A385" s="69">
        <v>3431</v>
      </c>
      <c r="B385" s="133" t="s">
        <v>128</v>
      </c>
      <c r="C385" s="130"/>
      <c r="D385" s="130"/>
      <c r="E385" s="128"/>
    </row>
    <row r="386" spans="1:5" ht="30" x14ac:dyDescent="0.25">
      <c r="A386" s="69">
        <v>3432</v>
      </c>
      <c r="B386" s="133" t="s">
        <v>152</v>
      </c>
      <c r="C386" s="130"/>
      <c r="D386" s="130"/>
      <c r="E386" s="128"/>
    </row>
    <row r="387" spans="1:5" x14ac:dyDescent="0.25">
      <c r="A387" s="64">
        <v>35</v>
      </c>
      <c r="B387" s="142" t="s">
        <v>129</v>
      </c>
      <c r="C387" s="129">
        <v>1000000</v>
      </c>
      <c r="D387" s="129">
        <f>D388</f>
        <v>868743.51</v>
      </c>
      <c r="E387" s="128">
        <f t="shared" si="5"/>
        <v>86.874351000000004</v>
      </c>
    </row>
    <row r="388" spans="1:5" x14ac:dyDescent="0.25">
      <c r="A388" s="64">
        <v>353</v>
      </c>
      <c r="B388" s="142" t="s">
        <v>130</v>
      </c>
      <c r="C388" s="129"/>
      <c r="D388" s="129">
        <f>D389</f>
        <v>868743.51</v>
      </c>
      <c r="E388" s="128"/>
    </row>
    <row r="389" spans="1:5" x14ac:dyDescent="0.25">
      <c r="A389" s="138">
        <v>3531</v>
      </c>
      <c r="B389" s="71" t="s">
        <v>131</v>
      </c>
      <c r="C389" s="141"/>
      <c r="D389" s="141">
        <v>868743.51</v>
      </c>
      <c r="E389" s="128"/>
    </row>
    <row r="390" spans="1:5" x14ac:dyDescent="0.25">
      <c r="A390" s="64">
        <v>36</v>
      </c>
      <c r="B390" s="65" t="s">
        <v>132</v>
      </c>
      <c r="C390" s="129"/>
      <c r="D390" s="129"/>
      <c r="E390" s="128"/>
    </row>
    <row r="391" spans="1:5" x14ac:dyDescent="0.25">
      <c r="A391" s="64">
        <v>361</v>
      </c>
      <c r="B391" s="65" t="s">
        <v>132</v>
      </c>
      <c r="C391" s="129"/>
      <c r="D391" s="129"/>
      <c r="E391" s="128"/>
    </row>
    <row r="392" spans="1:5" x14ac:dyDescent="0.25">
      <c r="A392" s="138">
        <v>3611</v>
      </c>
      <c r="B392" s="71" t="s">
        <v>133</v>
      </c>
      <c r="C392" s="141"/>
      <c r="D392" s="141"/>
      <c r="E392" s="128"/>
    </row>
    <row r="393" spans="1:5" x14ac:dyDescent="0.25">
      <c r="A393" s="138">
        <v>3612</v>
      </c>
      <c r="B393" s="71" t="s">
        <v>134</v>
      </c>
      <c r="C393" s="141"/>
      <c r="D393" s="141"/>
      <c r="E393" s="128"/>
    </row>
    <row r="394" spans="1:5" x14ac:dyDescent="0.25">
      <c r="A394" s="137">
        <v>369</v>
      </c>
      <c r="B394" s="66" t="s">
        <v>135</v>
      </c>
      <c r="C394" s="145"/>
      <c r="D394" s="145"/>
      <c r="E394" s="128"/>
    </row>
    <row r="395" spans="1:5" x14ac:dyDescent="0.25">
      <c r="A395" s="138">
        <v>3693</v>
      </c>
      <c r="B395" s="71" t="s">
        <v>136</v>
      </c>
      <c r="C395" s="141"/>
      <c r="D395" s="141"/>
      <c r="E395" s="128"/>
    </row>
    <row r="396" spans="1:5" x14ac:dyDescent="0.25">
      <c r="A396" s="138">
        <v>3694</v>
      </c>
      <c r="B396" s="71" t="s">
        <v>137</v>
      </c>
      <c r="C396" s="141"/>
      <c r="D396" s="141"/>
      <c r="E396" s="128"/>
    </row>
    <row r="397" spans="1:5" x14ac:dyDescent="0.25">
      <c r="A397" s="64">
        <v>37</v>
      </c>
      <c r="B397" s="65" t="s">
        <v>138</v>
      </c>
      <c r="C397" s="129"/>
      <c r="D397" s="129"/>
      <c r="E397" s="128"/>
    </row>
    <row r="398" spans="1:5" x14ac:dyDescent="0.25">
      <c r="A398" s="64">
        <v>3721</v>
      </c>
      <c r="B398" s="65" t="s">
        <v>139</v>
      </c>
      <c r="C398" s="129"/>
      <c r="D398" s="129"/>
      <c r="E398" s="128"/>
    </row>
    <row r="399" spans="1:5" x14ac:dyDescent="0.25">
      <c r="A399" s="69">
        <v>3721</v>
      </c>
      <c r="B399" s="70" t="s">
        <v>139</v>
      </c>
      <c r="C399" s="130"/>
      <c r="D399" s="130"/>
      <c r="E399" s="128"/>
    </row>
    <row r="400" spans="1:5" x14ac:dyDescent="0.25">
      <c r="A400" s="69">
        <v>4</v>
      </c>
      <c r="B400" s="65" t="s">
        <v>94</v>
      </c>
      <c r="C400" s="129">
        <v>105000</v>
      </c>
      <c r="D400" s="129">
        <f>D403</f>
        <v>77935.42</v>
      </c>
      <c r="E400" s="128">
        <f t="shared" ref="E390:E453" si="6">D400/C400*100</f>
        <v>74.22420952380952</v>
      </c>
    </row>
    <row r="401" spans="1:5" x14ac:dyDescent="0.25">
      <c r="A401" s="69">
        <v>41</v>
      </c>
      <c r="B401" s="65" t="s">
        <v>95</v>
      </c>
      <c r="C401" s="129"/>
      <c r="D401" s="129"/>
      <c r="E401" s="128"/>
    </row>
    <row r="402" spans="1:5" x14ac:dyDescent="0.25">
      <c r="A402" s="69">
        <v>412</v>
      </c>
      <c r="B402" s="85" t="s">
        <v>140</v>
      </c>
      <c r="C402" s="130"/>
      <c r="D402" s="129"/>
      <c r="E402" s="128"/>
    </row>
    <row r="403" spans="1:5" x14ac:dyDescent="0.25">
      <c r="A403" s="64">
        <v>42</v>
      </c>
      <c r="B403" s="65" t="s">
        <v>98</v>
      </c>
      <c r="C403" s="129"/>
      <c r="D403" s="129">
        <f>D404</f>
        <v>77935.42</v>
      </c>
      <c r="E403" s="128"/>
    </row>
    <row r="404" spans="1:5" x14ac:dyDescent="0.25">
      <c r="A404" s="64">
        <v>422</v>
      </c>
      <c r="B404" s="65" t="s">
        <v>99</v>
      </c>
      <c r="C404" s="129"/>
      <c r="D404" s="129">
        <f>D405+D406+D407</f>
        <v>77935.42</v>
      </c>
      <c r="E404" s="128"/>
    </row>
    <row r="405" spans="1:5" x14ac:dyDescent="0.25">
      <c r="A405" s="69">
        <v>4221</v>
      </c>
      <c r="B405" s="70" t="s">
        <v>51</v>
      </c>
      <c r="C405" s="130"/>
      <c r="D405" s="130">
        <v>1675.63</v>
      </c>
      <c r="E405" s="128"/>
    </row>
    <row r="406" spans="1:5" x14ac:dyDescent="0.25">
      <c r="A406" s="69">
        <v>4222</v>
      </c>
      <c r="B406" s="70" t="s">
        <v>114</v>
      </c>
      <c r="C406" s="130"/>
      <c r="D406" s="130">
        <v>800</v>
      </c>
      <c r="E406" s="128"/>
    </row>
    <row r="407" spans="1:5" x14ac:dyDescent="0.25">
      <c r="A407" s="69">
        <v>4224</v>
      </c>
      <c r="B407" s="70" t="s">
        <v>69</v>
      </c>
      <c r="C407" s="130"/>
      <c r="D407" s="130">
        <v>75459.789999999994</v>
      </c>
      <c r="E407" s="128"/>
    </row>
    <row r="408" spans="1:5" x14ac:dyDescent="0.25">
      <c r="A408" s="69">
        <v>4225</v>
      </c>
      <c r="B408" s="70" t="s">
        <v>141</v>
      </c>
      <c r="C408" s="130"/>
      <c r="D408" s="130"/>
      <c r="E408" s="128"/>
    </row>
    <row r="409" spans="1:5" x14ac:dyDescent="0.25">
      <c r="A409" s="69">
        <v>4227</v>
      </c>
      <c r="B409" s="70" t="s">
        <v>142</v>
      </c>
      <c r="C409" s="130"/>
      <c r="D409" s="130"/>
      <c r="E409" s="128"/>
    </row>
    <row r="410" spans="1:5" x14ac:dyDescent="0.25">
      <c r="A410" s="64">
        <v>426</v>
      </c>
      <c r="B410" s="65" t="s">
        <v>70</v>
      </c>
      <c r="C410" s="129"/>
      <c r="D410" s="129"/>
      <c r="E410" s="128"/>
    </row>
    <row r="411" spans="1:5" x14ac:dyDescent="0.25">
      <c r="A411" s="84">
        <v>4262</v>
      </c>
      <c r="B411" s="85" t="s">
        <v>143</v>
      </c>
      <c r="C411" s="129"/>
      <c r="D411" s="129"/>
      <c r="E411" s="128"/>
    </row>
    <row r="412" spans="1:5" x14ac:dyDescent="0.25">
      <c r="A412" s="127" t="s">
        <v>205</v>
      </c>
      <c r="B412" s="127" t="s">
        <v>145</v>
      </c>
      <c r="C412" s="128">
        <f>C413+C464</f>
        <v>781380</v>
      </c>
      <c r="D412" s="128">
        <f>D413+D459</f>
        <v>708860.84</v>
      </c>
      <c r="E412" s="128">
        <f t="shared" si="6"/>
        <v>90.719091863113974</v>
      </c>
    </row>
    <row r="413" spans="1:5" x14ac:dyDescent="0.25">
      <c r="A413" s="64">
        <v>3</v>
      </c>
      <c r="B413" s="65" t="s">
        <v>11</v>
      </c>
      <c r="C413" s="129">
        <f>C414+C422+C453+C456+C452</f>
        <v>756380</v>
      </c>
      <c r="D413" s="129">
        <f>D414+D422+D452+D456</f>
        <v>708860.84</v>
      </c>
      <c r="E413" s="128">
        <f t="shared" si="6"/>
        <v>93.717554668288429</v>
      </c>
    </row>
    <row r="414" spans="1:5" x14ac:dyDescent="0.25">
      <c r="A414" s="64">
        <v>31</v>
      </c>
      <c r="B414" s="65" t="s">
        <v>13</v>
      </c>
      <c r="C414" s="129">
        <v>514330</v>
      </c>
      <c r="D414" s="129">
        <f>D415+D417+D419</f>
        <v>477025.76999999996</v>
      </c>
      <c r="E414" s="128">
        <f t="shared" si="6"/>
        <v>92.747024284019972</v>
      </c>
    </row>
    <row r="415" spans="1:5" x14ac:dyDescent="0.25">
      <c r="A415" s="64">
        <v>311</v>
      </c>
      <c r="B415" s="65" t="s">
        <v>14</v>
      </c>
      <c r="C415" s="129"/>
      <c r="D415" s="129">
        <f>D416</f>
        <v>398470.42</v>
      </c>
      <c r="E415" s="128"/>
    </row>
    <row r="416" spans="1:5" x14ac:dyDescent="0.25">
      <c r="A416" s="69">
        <v>3111</v>
      </c>
      <c r="B416" s="70" t="s">
        <v>14</v>
      </c>
      <c r="C416" s="130"/>
      <c r="D416" s="130">
        <v>398470.42</v>
      </c>
      <c r="E416" s="128"/>
    </row>
    <row r="417" spans="1:6" x14ac:dyDescent="0.25">
      <c r="A417" s="64">
        <v>312</v>
      </c>
      <c r="B417" s="65" t="s">
        <v>18</v>
      </c>
      <c r="C417" s="129"/>
      <c r="D417" s="129">
        <f>D418</f>
        <v>13300</v>
      </c>
      <c r="E417" s="128"/>
    </row>
    <row r="418" spans="1:6" x14ac:dyDescent="0.25">
      <c r="A418" s="69">
        <v>3121</v>
      </c>
      <c r="B418" s="70" t="s">
        <v>18</v>
      </c>
      <c r="C418" s="130"/>
      <c r="D418" s="130">
        <v>13300</v>
      </c>
      <c r="E418" s="128"/>
    </row>
    <row r="419" spans="1:6" s="136" customFormat="1" ht="15" customHeight="1" x14ac:dyDescent="0.25">
      <c r="A419" s="64">
        <v>313</v>
      </c>
      <c r="B419" s="65" t="s">
        <v>15</v>
      </c>
      <c r="C419" s="129"/>
      <c r="D419" s="129">
        <f>D420</f>
        <v>65255.35</v>
      </c>
      <c r="E419" s="128"/>
    </row>
    <row r="420" spans="1:6" s="136" customFormat="1" ht="15" customHeight="1" x14ac:dyDescent="0.25">
      <c r="A420" s="69">
        <v>3132</v>
      </c>
      <c r="B420" s="70" t="s">
        <v>16</v>
      </c>
      <c r="C420" s="130"/>
      <c r="D420" s="130">
        <v>65255.35</v>
      </c>
      <c r="E420" s="128"/>
      <c r="F420" s="136" t="s">
        <v>228</v>
      </c>
    </row>
    <row r="421" spans="1:6" s="136" customFormat="1" ht="15" customHeight="1" x14ac:dyDescent="0.25">
      <c r="A421" s="69">
        <v>3133</v>
      </c>
      <c r="B421" s="70" t="s">
        <v>17</v>
      </c>
      <c r="C421" s="130"/>
      <c r="D421" s="130"/>
      <c r="E421" s="128"/>
    </row>
    <row r="422" spans="1:6" s="136" customFormat="1" ht="15" customHeight="1" x14ac:dyDescent="0.25">
      <c r="A422" s="64">
        <v>32</v>
      </c>
      <c r="B422" s="65" t="s">
        <v>19</v>
      </c>
      <c r="C422" s="129">
        <v>229850</v>
      </c>
      <c r="D422" s="129">
        <f>D423+D428+D435+D444+D446</f>
        <v>219779.43000000005</v>
      </c>
      <c r="E422" s="128">
        <f t="shared" si="6"/>
        <v>95.618633891668509</v>
      </c>
    </row>
    <row r="423" spans="1:6" s="136" customFormat="1" ht="15" customHeight="1" x14ac:dyDescent="0.25">
      <c r="A423" s="64">
        <v>321</v>
      </c>
      <c r="B423" s="65" t="s">
        <v>20</v>
      </c>
      <c r="C423" s="129"/>
      <c r="D423" s="129">
        <f>D424+D425+D426+D427</f>
        <v>79115.490000000005</v>
      </c>
      <c r="E423" s="128"/>
    </row>
    <row r="424" spans="1:6" s="136" customFormat="1" ht="15" customHeight="1" x14ac:dyDescent="0.25">
      <c r="A424" s="69">
        <v>3211</v>
      </c>
      <c r="B424" s="70" t="s">
        <v>22</v>
      </c>
      <c r="C424" s="130"/>
      <c r="D424" s="130">
        <v>55662.47</v>
      </c>
      <c r="E424" s="128"/>
    </row>
    <row r="425" spans="1:6" s="136" customFormat="1" ht="15" customHeight="1" x14ac:dyDescent="0.25">
      <c r="A425" s="69">
        <v>3212</v>
      </c>
      <c r="B425" s="70" t="s">
        <v>146</v>
      </c>
      <c r="C425" s="130"/>
      <c r="D425" s="130">
        <v>10862.55</v>
      </c>
      <c r="E425" s="128"/>
    </row>
    <row r="426" spans="1:6" s="136" customFormat="1" ht="15" customHeight="1" x14ac:dyDescent="0.25">
      <c r="A426" s="69">
        <v>3213</v>
      </c>
      <c r="B426" s="70" t="s">
        <v>30</v>
      </c>
      <c r="C426" s="130"/>
      <c r="D426" s="130">
        <v>12544.02</v>
      </c>
      <c r="E426" s="128"/>
    </row>
    <row r="427" spans="1:6" s="136" customFormat="1" ht="15" customHeight="1" x14ac:dyDescent="0.25">
      <c r="A427" s="69">
        <v>3214</v>
      </c>
      <c r="B427" s="70" t="s">
        <v>147</v>
      </c>
      <c r="C427" s="130"/>
      <c r="D427" s="130">
        <v>46.45</v>
      </c>
      <c r="E427" s="128"/>
    </row>
    <row r="428" spans="1:6" s="136" customFormat="1" ht="15" customHeight="1" x14ac:dyDescent="0.25">
      <c r="A428" s="64">
        <v>322</v>
      </c>
      <c r="B428" s="65" t="s">
        <v>31</v>
      </c>
      <c r="C428" s="129"/>
      <c r="D428" s="129">
        <f>D429+D430+D431+D433+D434+D432</f>
        <v>28670.71</v>
      </c>
      <c r="E428" s="128"/>
    </row>
    <row r="429" spans="1:6" s="136" customFormat="1" ht="15" customHeight="1" x14ac:dyDescent="0.25">
      <c r="A429" s="69">
        <v>3221</v>
      </c>
      <c r="B429" s="70" t="s">
        <v>33</v>
      </c>
      <c r="C429" s="130"/>
      <c r="D429" s="130">
        <v>2551.5300000000002</v>
      </c>
      <c r="E429" s="128"/>
    </row>
    <row r="430" spans="1:6" s="136" customFormat="1" ht="15" customHeight="1" x14ac:dyDescent="0.25">
      <c r="A430" s="69">
        <v>3222</v>
      </c>
      <c r="B430" s="70" t="s">
        <v>76</v>
      </c>
      <c r="C430" s="130"/>
      <c r="D430" s="130">
        <v>23799.75</v>
      </c>
      <c r="E430" s="128"/>
    </row>
    <row r="431" spans="1:6" s="136" customFormat="1" ht="15" customHeight="1" x14ac:dyDescent="0.25">
      <c r="A431" s="69">
        <v>3223</v>
      </c>
      <c r="B431" s="70" t="s">
        <v>35</v>
      </c>
      <c r="C431" s="130"/>
      <c r="D431" s="130">
        <v>1713.6</v>
      </c>
      <c r="E431" s="128"/>
    </row>
    <row r="432" spans="1:6" s="136" customFormat="1" ht="15" customHeight="1" x14ac:dyDescent="0.25">
      <c r="A432" s="69">
        <v>3224</v>
      </c>
      <c r="B432" s="70" t="s">
        <v>148</v>
      </c>
      <c r="C432" s="130"/>
      <c r="D432" s="130">
        <v>357.5</v>
      </c>
      <c r="E432" s="128"/>
    </row>
    <row r="433" spans="1:5" s="136" customFormat="1" ht="15" customHeight="1" x14ac:dyDescent="0.25">
      <c r="A433" s="69">
        <v>3225</v>
      </c>
      <c r="B433" s="70" t="s">
        <v>62</v>
      </c>
      <c r="C433" s="130"/>
      <c r="D433" s="130">
        <v>93.2</v>
      </c>
      <c r="E433" s="128"/>
    </row>
    <row r="434" spans="1:5" s="136" customFormat="1" ht="15" customHeight="1" x14ac:dyDescent="0.25">
      <c r="A434" s="69">
        <v>3227</v>
      </c>
      <c r="B434" s="70" t="s">
        <v>126</v>
      </c>
      <c r="C434" s="130"/>
      <c r="D434" s="130">
        <v>155.13</v>
      </c>
      <c r="E434" s="128"/>
    </row>
    <row r="435" spans="1:5" s="136" customFormat="1" ht="15" customHeight="1" x14ac:dyDescent="0.25">
      <c r="A435" s="64">
        <v>323</v>
      </c>
      <c r="B435" s="65" t="s">
        <v>25</v>
      </c>
      <c r="C435" s="129"/>
      <c r="D435" s="129">
        <f>D436+D437+D439+D442+D443+D438</f>
        <v>90322.160000000018</v>
      </c>
      <c r="E435" s="128"/>
    </row>
    <row r="436" spans="1:5" s="136" customFormat="1" ht="15" customHeight="1" x14ac:dyDescent="0.25">
      <c r="A436" s="69">
        <v>3231</v>
      </c>
      <c r="B436" s="70" t="s">
        <v>78</v>
      </c>
      <c r="C436" s="130"/>
      <c r="D436" s="130">
        <v>2425.0300000000002</v>
      </c>
      <c r="E436" s="128"/>
    </row>
    <row r="437" spans="1:5" s="136" customFormat="1" ht="15" customHeight="1" x14ac:dyDescent="0.25">
      <c r="A437" s="69">
        <v>3232</v>
      </c>
      <c r="B437" s="70" t="s">
        <v>80</v>
      </c>
      <c r="C437" s="130"/>
      <c r="D437" s="130">
        <v>9362.66</v>
      </c>
      <c r="E437" s="128"/>
    </row>
    <row r="438" spans="1:5" s="136" customFormat="1" ht="15" customHeight="1" x14ac:dyDescent="0.25">
      <c r="A438" s="69">
        <v>3234</v>
      </c>
      <c r="B438" s="70" t="s">
        <v>65</v>
      </c>
      <c r="C438" s="130"/>
      <c r="D438" s="130">
        <v>3609.39</v>
      </c>
      <c r="E438" s="128"/>
    </row>
    <row r="439" spans="1:5" s="136" customFormat="1" ht="15" customHeight="1" x14ac:dyDescent="0.25">
      <c r="A439" s="69">
        <v>3235</v>
      </c>
      <c r="B439" s="70" t="s">
        <v>82</v>
      </c>
      <c r="C439" s="130"/>
      <c r="D439" s="130">
        <v>25884.5</v>
      </c>
      <c r="E439" s="128"/>
    </row>
    <row r="440" spans="1:5" s="136" customFormat="1" ht="15" customHeight="1" x14ac:dyDescent="0.25">
      <c r="A440" s="69">
        <v>3236</v>
      </c>
      <c r="B440" s="70" t="s">
        <v>149</v>
      </c>
      <c r="C440" s="130"/>
      <c r="D440" s="130"/>
      <c r="E440" s="128"/>
    </row>
    <row r="441" spans="1:5" s="136" customFormat="1" ht="15" customHeight="1" x14ac:dyDescent="0.25">
      <c r="A441" s="69">
        <v>3238</v>
      </c>
      <c r="B441" s="70" t="s">
        <v>150</v>
      </c>
      <c r="C441" s="130"/>
      <c r="D441" s="130"/>
      <c r="E441" s="128"/>
    </row>
    <row r="442" spans="1:5" s="136" customFormat="1" ht="15" customHeight="1" x14ac:dyDescent="0.25">
      <c r="A442" s="69">
        <v>3237</v>
      </c>
      <c r="B442" s="70" t="s">
        <v>83</v>
      </c>
      <c r="C442" s="130"/>
      <c r="D442" s="130">
        <v>45658.51</v>
      </c>
      <c r="E442" s="128"/>
    </row>
    <row r="443" spans="1:5" s="136" customFormat="1" ht="15" customHeight="1" x14ac:dyDescent="0.25">
      <c r="A443" s="69">
        <v>3239</v>
      </c>
      <c r="B443" s="70" t="s">
        <v>41</v>
      </c>
      <c r="C443" s="130"/>
      <c r="D443" s="130">
        <v>3382.07</v>
      </c>
      <c r="E443" s="128"/>
    </row>
    <row r="444" spans="1:5" s="136" customFormat="1" ht="15" customHeight="1" x14ac:dyDescent="0.25">
      <c r="A444" s="64">
        <v>324</v>
      </c>
      <c r="B444" s="65" t="s">
        <v>42</v>
      </c>
      <c r="C444" s="129"/>
      <c r="D444" s="129">
        <f>D445</f>
        <v>12972.57</v>
      </c>
      <c r="E444" s="128"/>
    </row>
    <row r="445" spans="1:5" s="136" customFormat="1" ht="15" customHeight="1" x14ac:dyDescent="0.25">
      <c r="A445" s="69">
        <v>3241</v>
      </c>
      <c r="B445" s="70" t="s">
        <v>42</v>
      </c>
      <c r="C445" s="130"/>
      <c r="D445" s="130">
        <v>12972.57</v>
      </c>
      <c r="E445" s="128"/>
    </row>
    <row r="446" spans="1:5" x14ac:dyDescent="0.25">
      <c r="A446" s="64">
        <v>329</v>
      </c>
      <c r="B446" s="65" t="s">
        <v>87</v>
      </c>
      <c r="C446" s="129"/>
      <c r="D446" s="129">
        <f>D448+D449+D450+D451</f>
        <v>8698.5</v>
      </c>
      <c r="E446" s="128"/>
    </row>
    <row r="447" spans="1:5" x14ac:dyDescent="0.25">
      <c r="A447" s="84">
        <v>3292</v>
      </c>
      <c r="B447" s="85" t="s">
        <v>108</v>
      </c>
      <c r="C447" s="129"/>
      <c r="D447" s="87"/>
      <c r="E447" s="128"/>
    </row>
    <row r="448" spans="1:5" s="136" customFormat="1" ht="15" customHeight="1" x14ac:dyDescent="0.25">
      <c r="A448" s="69">
        <v>3293</v>
      </c>
      <c r="B448" s="70" t="s">
        <v>44</v>
      </c>
      <c r="C448" s="130"/>
      <c r="D448" s="130">
        <v>5506.56</v>
      </c>
      <c r="E448" s="128"/>
    </row>
    <row r="449" spans="1:5" s="136" customFormat="1" ht="15" customHeight="1" x14ac:dyDescent="0.25">
      <c r="A449" s="69">
        <v>3294</v>
      </c>
      <c r="B449" s="70" t="s">
        <v>151</v>
      </c>
      <c r="C449" s="130"/>
      <c r="D449" s="130">
        <v>210.04</v>
      </c>
      <c r="E449" s="128"/>
    </row>
    <row r="450" spans="1:5" s="136" customFormat="1" ht="15" customHeight="1" x14ac:dyDescent="0.25">
      <c r="A450" s="69">
        <v>3295</v>
      </c>
      <c r="B450" s="70" t="s">
        <v>56</v>
      </c>
      <c r="C450" s="130"/>
      <c r="D450" s="130">
        <v>256.82</v>
      </c>
      <c r="E450" s="128"/>
    </row>
    <row r="451" spans="1:5" s="136" customFormat="1" ht="15" customHeight="1" x14ac:dyDescent="0.25">
      <c r="A451" s="69">
        <v>3299</v>
      </c>
      <c r="B451" s="70" t="s">
        <v>87</v>
      </c>
      <c r="C451" s="130"/>
      <c r="D451" s="130">
        <v>2725.08</v>
      </c>
      <c r="E451" s="128"/>
    </row>
    <row r="452" spans="1:5" s="136" customFormat="1" ht="15" customHeight="1" x14ac:dyDescent="0.25">
      <c r="A452" s="64">
        <v>34</v>
      </c>
      <c r="B452" s="65" t="s">
        <v>45</v>
      </c>
      <c r="C452" s="129">
        <v>200</v>
      </c>
      <c r="D452" s="129">
        <f>D453</f>
        <v>142.04</v>
      </c>
      <c r="E452" s="128">
        <f t="shared" si="6"/>
        <v>71.02</v>
      </c>
    </row>
    <row r="453" spans="1:5" s="136" customFormat="1" ht="15" customHeight="1" x14ac:dyDescent="0.25">
      <c r="A453" s="64">
        <v>343</v>
      </c>
      <c r="B453" s="65" t="s">
        <v>46</v>
      </c>
      <c r="C453" s="129"/>
      <c r="D453" s="129">
        <f>D454+D455</f>
        <v>142.04</v>
      </c>
      <c r="E453" s="128"/>
    </row>
    <row r="454" spans="1:5" s="136" customFormat="1" ht="15" customHeight="1" x14ac:dyDescent="0.25">
      <c r="A454" s="69">
        <v>3431</v>
      </c>
      <c r="B454" s="70" t="s">
        <v>93</v>
      </c>
      <c r="C454" s="130"/>
      <c r="D454" s="130">
        <v>10.62</v>
      </c>
      <c r="E454" s="128"/>
    </row>
    <row r="455" spans="1:5" s="136" customFormat="1" ht="15" customHeight="1" x14ac:dyDescent="0.25">
      <c r="A455" s="69">
        <v>3432</v>
      </c>
      <c r="B455" s="133" t="s">
        <v>152</v>
      </c>
      <c r="C455" s="130"/>
      <c r="D455" s="130">
        <v>131.41999999999999</v>
      </c>
      <c r="E455" s="128"/>
    </row>
    <row r="456" spans="1:5" s="136" customFormat="1" ht="15" customHeight="1" x14ac:dyDescent="0.25">
      <c r="A456" s="64">
        <v>35</v>
      </c>
      <c r="B456" s="142" t="s">
        <v>129</v>
      </c>
      <c r="C456" s="129">
        <v>12000</v>
      </c>
      <c r="D456" s="129">
        <f>D457</f>
        <v>11913.6</v>
      </c>
      <c r="E456" s="128">
        <f t="shared" ref="E454:E517" si="7">D456/C456*100</f>
        <v>99.28</v>
      </c>
    </row>
    <row r="457" spans="1:5" s="136" customFormat="1" ht="15" customHeight="1" x14ac:dyDescent="0.25">
      <c r="A457" s="64">
        <v>353</v>
      </c>
      <c r="B457" s="142" t="s">
        <v>130</v>
      </c>
      <c r="C457" s="129"/>
      <c r="D457" s="129">
        <f>D458</f>
        <v>11913.6</v>
      </c>
      <c r="E457" s="128"/>
    </row>
    <row r="458" spans="1:5" x14ac:dyDescent="0.25">
      <c r="A458" s="69">
        <v>3531</v>
      </c>
      <c r="B458" s="133" t="s">
        <v>130</v>
      </c>
      <c r="C458" s="130"/>
      <c r="D458" s="130">
        <v>11913.6</v>
      </c>
      <c r="E458" s="128"/>
    </row>
    <row r="459" spans="1:5" x14ac:dyDescent="0.25">
      <c r="A459" s="64">
        <v>36</v>
      </c>
      <c r="B459" s="65" t="s">
        <v>132</v>
      </c>
      <c r="C459" s="130"/>
      <c r="D459" s="130"/>
      <c r="E459" s="128"/>
    </row>
    <row r="460" spans="1:5" x14ac:dyDescent="0.25">
      <c r="A460" s="137">
        <v>369</v>
      </c>
      <c r="B460" s="66" t="s">
        <v>135</v>
      </c>
      <c r="C460" s="129"/>
      <c r="D460" s="129"/>
      <c r="E460" s="128"/>
    </row>
    <row r="461" spans="1:5" x14ac:dyDescent="0.25">
      <c r="A461" s="138">
        <v>3693</v>
      </c>
      <c r="B461" s="71" t="s">
        <v>136</v>
      </c>
      <c r="C461" s="129"/>
      <c r="D461" s="129"/>
      <c r="E461" s="128"/>
    </row>
    <row r="462" spans="1:5" x14ac:dyDescent="0.25">
      <c r="A462" s="64">
        <v>381</v>
      </c>
      <c r="B462" s="65" t="s">
        <v>156</v>
      </c>
      <c r="C462" s="129"/>
      <c r="D462" s="129">
        <f>D466</f>
        <v>0</v>
      </c>
      <c r="E462" s="128"/>
    </row>
    <row r="463" spans="1:5" x14ac:dyDescent="0.25">
      <c r="A463" s="69">
        <v>3811</v>
      </c>
      <c r="B463" s="70" t="s">
        <v>157</v>
      </c>
      <c r="C463" s="129"/>
      <c r="D463" s="129"/>
      <c r="E463" s="128"/>
    </row>
    <row r="464" spans="1:5" x14ac:dyDescent="0.25">
      <c r="A464" s="64">
        <v>4</v>
      </c>
      <c r="B464" s="65" t="s">
        <v>94</v>
      </c>
      <c r="C464" s="129">
        <f>C468</f>
        <v>25000</v>
      </c>
      <c r="D464" s="129">
        <f>D468</f>
        <v>33386.04</v>
      </c>
      <c r="E464" s="128">
        <f t="shared" si="7"/>
        <v>133.54416000000001</v>
      </c>
    </row>
    <row r="465" spans="1:5" x14ac:dyDescent="0.25">
      <c r="A465" s="64">
        <v>41</v>
      </c>
      <c r="B465" s="65" t="s">
        <v>95</v>
      </c>
      <c r="C465" s="130"/>
      <c r="D465" s="130"/>
      <c r="E465" s="128"/>
    </row>
    <row r="466" spans="1:5" x14ac:dyDescent="0.25">
      <c r="A466" s="64">
        <v>412</v>
      </c>
      <c r="B466" s="65" t="s">
        <v>96</v>
      </c>
      <c r="C466" s="129"/>
      <c r="D466" s="129">
        <f>D467</f>
        <v>0</v>
      </c>
      <c r="E466" s="128"/>
    </row>
    <row r="467" spans="1:5" x14ac:dyDescent="0.25">
      <c r="A467" s="69">
        <v>4123</v>
      </c>
      <c r="B467" s="70" t="s">
        <v>158</v>
      </c>
      <c r="C467" s="129"/>
      <c r="D467" s="129"/>
      <c r="E467" s="128"/>
    </row>
    <row r="468" spans="1:5" x14ac:dyDescent="0.25">
      <c r="A468" s="64">
        <v>42</v>
      </c>
      <c r="B468" s="65" t="s">
        <v>94</v>
      </c>
      <c r="C468" s="129">
        <v>25000</v>
      </c>
      <c r="D468" s="129">
        <f>D469</f>
        <v>33386.04</v>
      </c>
      <c r="E468" s="128">
        <f t="shared" si="7"/>
        <v>133.54416000000001</v>
      </c>
    </row>
    <row r="469" spans="1:5" x14ac:dyDescent="0.25">
      <c r="A469" s="64">
        <v>422</v>
      </c>
      <c r="B469" s="65" t="s">
        <v>99</v>
      </c>
      <c r="C469" s="130"/>
      <c r="D469" s="129">
        <f>D470+D472+D473</f>
        <v>33386.04</v>
      </c>
      <c r="E469" s="128"/>
    </row>
    <row r="470" spans="1:5" x14ac:dyDescent="0.25">
      <c r="A470" s="69">
        <v>4221</v>
      </c>
      <c r="B470" s="70" t="s">
        <v>51</v>
      </c>
      <c r="C470" s="130"/>
      <c r="D470" s="130">
        <v>18340.68</v>
      </c>
      <c r="E470" s="128"/>
    </row>
    <row r="471" spans="1:5" x14ac:dyDescent="0.25">
      <c r="A471" s="69">
        <v>4222</v>
      </c>
      <c r="B471" s="70" t="s">
        <v>114</v>
      </c>
      <c r="C471" s="130"/>
      <c r="D471" s="130"/>
      <c r="E471" s="128"/>
    </row>
    <row r="472" spans="1:5" x14ac:dyDescent="0.25">
      <c r="A472" s="69">
        <v>4224</v>
      </c>
      <c r="B472" s="70" t="s">
        <v>159</v>
      </c>
      <c r="C472" s="130"/>
      <c r="D472" s="130">
        <v>3573.96</v>
      </c>
      <c r="E472" s="128"/>
    </row>
    <row r="473" spans="1:5" x14ac:dyDescent="0.25">
      <c r="A473" s="69">
        <v>4225</v>
      </c>
      <c r="B473" s="70" t="s">
        <v>141</v>
      </c>
      <c r="C473" s="129"/>
      <c r="D473" s="130">
        <v>11471.4</v>
      </c>
      <c r="E473" s="128"/>
    </row>
    <row r="474" spans="1:5" x14ac:dyDescent="0.25">
      <c r="A474" s="69">
        <v>4227</v>
      </c>
      <c r="B474" s="70" t="s">
        <v>160</v>
      </c>
      <c r="C474" s="130"/>
      <c r="D474" s="130"/>
      <c r="E474" s="128"/>
    </row>
    <row r="475" spans="1:5" x14ac:dyDescent="0.25">
      <c r="A475" s="147" t="s">
        <v>100</v>
      </c>
      <c r="B475" s="148" t="s">
        <v>163</v>
      </c>
      <c r="C475" s="104">
        <f>C476+C519</f>
        <v>327800</v>
      </c>
      <c r="D475" s="104">
        <f>D476+D519</f>
        <v>290142.90999999997</v>
      </c>
      <c r="E475" s="128">
        <f t="shared" si="7"/>
        <v>88.512175106772418</v>
      </c>
    </row>
    <row r="476" spans="1:5" x14ac:dyDescent="0.25">
      <c r="A476" s="64">
        <v>3</v>
      </c>
      <c r="B476" s="65" t="s">
        <v>11</v>
      </c>
      <c r="C476" s="129">
        <f>C477+C485</f>
        <v>324300</v>
      </c>
      <c r="D476" s="129">
        <f>D477+D485</f>
        <v>287546.52999999997</v>
      </c>
      <c r="E476" s="128">
        <f t="shared" si="7"/>
        <v>88.666830095590498</v>
      </c>
    </row>
    <row r="477" spans="1:5" x14ac:dyDescent="0.25">
      <c r="A477" s="64">
        <v>31</v>
      </c>
      <c r="B477" s="65" t="s">
        <v>13</v>
      </c>
      <c r="C477" s="129">
        <v>247650</v>
      </c>
      <c r="D477" s="129">
        <f>D478+D480+D482</f>
        <v>223195.58</v>
      </c>
      <c r="E477" s="128">
        <f t="shared" si="7"/>
        <v>90.125410862103777</v>
      </c>
    </row>
    <row r="478" spans="1:5" x14ac:dyDescent="0.25">
      <c r="A478" s="64">
        <v>311</v>
      </c>
      <c r="B478" s="65" t="s">
        <v>14</v>
      </c>
      <c r="C478" s="129"/>
      <c r="D478" s="129">
        <f>D479</f>
        <v>184826.72</v>
      </c>
      <c r="E478" s="128"/>
    </row>
    <row r="479" spans="1:5" x14ac:dyDescent="0.25">
      <c r="A479" s="69">
        <v>3111</v>
      </c>
      <c r="B479" s="70" t="s">
        <v>14</v>
      </c>
      <c r="C479" s="130"/>
      <c r="D479" s="130">
        <v>184826.72</v>
      </c>
      <c r="E479" s="128"/>
    </row>
    <row r="480" spans="1:5" x14ac:dyDescent="0.25">
      <c r="A480" s="64">
        <v>312</v>
      </c>
      <c r="B480" s="65" t="s">
        <v>18</v>
      </c>
      <c r="C480" s="129"/>
      <c r="D480" s="129">
        <f>D481</f>
        <v>9397.52</v>
      </c>
      <c r="E480" s="128"/>
    </row>
    <row r="481" spans="1:5" x14ac:dyDescent="0.25">
      <c r="A481" s="69">
        <v>3121</v>
      </c>
      <c r="B481" s="70" t="s">
        <v>18</v>
      </c>
      <c r="C481" s="130"/>
      <c r="D481" s="130">
        <v>9397.52</v>
      </c>
      <c r="E481" s="128"/>
    </row>
    <row r="482" spans="1:5" x14ac:dyDescent="0.25">
      <c r="A482" s="64">
        <v>313</v>
      </c>
      <c r="B482" s="65" t="s">
        <v>15</v>
      </c>
      <c r="C482" s="129"/>
      <c r="D482" s="129">
        <f>D483</f>
        <v>28971.34</v>
      </c>
      <c r="E482" s="128"/>
    </row>
    <row r="483" spans="1:5" x14ac:dyDescent="0.25">
      <c r="A483" s="69">
        <v>3132</v>
      </c>
      <c r="B483" s="70" t="s">
        <v>16</v>
      </c>
      <c r="C483" s="130"/>
      <c r="D483" s="130">
        <v>28971.34</v>
      </c>
      <c r="E483" s="128"/>
    </row>
    <row r="484" spans="1:5" x14ac:dyDescent="0.25">
      <c r="A484" s="69">
        <v>3133</v>
      </c>
      <c r="B484" s="70" t="s">
        <v>17</v>
      </c>
      <c r="C484" s="130"/>
      <c r="D484" s="130"/>
      <c r="E484" s="128"/>
    </row>
    <row r="485" spans="1:5" x14ac:dyDescent="0.25">
      <c r="A485" s="64">
        <v>32</v>
      </c>
      <c r="B485" s="65" t="s">
        <v>19</v>
      </c>
      <c r="C485" s="129">
        <v>76650</v>
      </c>
      <c r="D485" s="129">
        <f>D486+D491+D498+D509</f>
        <v>64350.95</v>
      </c>
      <c r="E485" s="128">
        <f t="shared" si="7"/>
        <v>83.954272667971296</v>
      </c>
    </row>
    <row r="486" spans="1:5" x14ac:dyDescent="0.25">
      <c r="A486" s="64">
        <v>321</v>
      </c>
      <c r="B486" s="65" t="s">
        <v>20</v>
      </c>
      <c r="C486" s="129"/>
      <c r="D486" s="129">
        <f>D487+D488+D489+D490</f>
        <v>25772.21</v>
      </c>
      <c r="E486" s="128"/>
    </row>
    <row r="487" spans="1:5" x14ac:dyDescent="0.25">
      <c r="A487" s="69">
        <v>3211</v>
      </c>
      <c r="B487" s="70" t="s">
        <v>22</v>
      </c>
      <c r="C487" s="130"/>
      <c r="D487" s="130">
        <v>14252.75</v>
      </c>
      <c r="E487" s="128"/>
    </row>
    <row r="488" spans="1:5" x14ac:dyDescent="0.25">
      <c r="A488" s="69">
        <v>3212</v>
      </c>
      <c r="B488" s="70" t="s">
        <v>146</v>
      </c>
      <c r="C488" s="130"/>
      <c r="D488" s="130">
        <v>6847.57</v>
      </c>
      <c r="E488" s="128"/>
    </row>
    <row r="489" spans="1:5" x14ac:dyDescent="0.25">
      <c r="A489" s="69">
        <v>3213</v>
      </c>
      <c r="B489" s="70" t="s">
        <v>30</v>
      </c>
      <c r="C489" s="130"/>
      <c r="D489" s="130">
        <v>4548</v>
      </c>
      <c r="E489" s="128"/>
    </row>
    <row r="490" spans="1:5" x14ac:dyDescent="0.25">
      <c r="A490" s="69">
        <v>3214</v>
      </c>
      <c r="B490" s="70" t="s">
        <v>147</v>
      </c>
      <c r="C490" s="130"/>
      <c r="D490" s="130">
        <v>123.89</v>
      </c>
      <c r="E490" s="128"/>
    </row>
    <row r="491" spans="1:5" x14ac:dyDescent="0.25">
      <c r="A491" s="64">
        <v>322</v>
      </c>
      <c r="B491" s="65" t="s">
        <v>31</v>
      </c>
      <c r="C491" s="129"/>
      <c r="D491" s="129">
        <f>D492+D493+D495</f>
        <v>4487.03</v>
      </c>
      <c r="E491" s="128"/>
    </row>
    <row r="492" spans="1:5" x14ac:dyDescent="0.25">
      <c r="A492" s="69">
        <v>3221</v>
      </c>
      <c r="B492" s="70" t="s">
        <v>33</v>
      </c>
      <c r="C492" s="130"/>
      <c r="D492" s="130">
        <v>209.22</v>
      </c>
      <c r="E492" s="128"/>
    </row>
    <row r="493" spans="1:5" x14ac:dyDescent="0.25">
      <c r="A493" s="69">
        <v>3222</v>
      </c>
      <c r="B493" s="70" t="s">
        <v>76</v>
      </c>
      <c r="C493" s="130"/>
      <c r="D493" s="130">
        <v>3511.93</v>
      </c>
      <c r="E493" s="128"/>
    </row>
    <row r="494" spans="1:5" x14ac:dyDescent="0.25">
      <c r="A494" s="69">
        <v>3223</v>
      </c>
      <c r="B494" s="70" t="s">
        <v>35</v>
      </c>
      <c r="C494" s="130"/>
      <c r="D494" s="130"/>
      <c r="E494" s="128"/>
    </row>
    <row r="495" spans="1:5" x14ac:dyDescent="0.25">
      <c r="A495" s="69">
        <v>3224</v>
      </c>
      <c r="B495" s="70" t="s">
        <v>148</v>
      </c>
      <c r="C495" s="130"/>
      <c r="D495" s="130">
        <v>765.88</v>
      </c>
      <c r="E495" s="128"/>
    </row>
    <row r="496" spans="1:5" x14ac:dyDescent="0.25">
      <c r="A496" s="69">
        <v>3225</v>
      </c>
      <c r="B496" s="70" t="s">
        <v>62</v>
      </c>
      <c r="C496" s="130"/>
      <c r="D496" s="130"/>
      <c r="E496" s="128"/>
    </row>
    <row r="497" spans="1:10" x14ac:dyDescent="0.25">
      <c r="A497" s="69">
        <v>3227</v>
      </c>
      <c r="B497" s="70" t="s">
        <v>126</v>
      </c>
      <c r="C497" s="130"/>
      <c r="D497" s="130"/>
      <c r="E497" s="128"/>
    </row>
    <row r="498" spans="1:10" x14ac:dyDescent="0.25">
      <c r="A498" s="64">
        <v>323</v>
      </c>
      <c r="B498" s="65" t="s">
        <v>25</v>
      </c>
      <c r="C498" s="129"/>
      <c r="D498" s="129">
        <f>D499+D505+D506+D500+D501</f>
        <v>33778.589999999997</v>
      </c>
      <c r="E498" s="128"/>
    </row>
    <row r="499" spans="1:10" x14ac:dyDescent="0.25">
      <c r="A499" s="69">
        <v>3231</v>
      </c>
      <c r="B499" s="70" t="s">
        <v>78</v>
      </c>
      <c r="C499" s="130"/>
      <c r="D499" s="130">
        <v>144.51</v>
      </c>
      <c r="E499" s="128"/>
    </row>
    <row r="500" spans="1:10" x14ac:dyDescent="0.25">
      <c r="A500" s="69">
        <v>3232</v>
      </c>
      <c r="B500" s="70" t="s">
        <v>80</v>
      </c>
      <c r="C500" s="130"/>
      <c r="D500" s="130">
        <v>228.48</v>
      </c>
      <c r="E500" s="128"/>
    </row>
    <row r="501" spans="1:10" x14ac:dyDescent="0.25">
      <c r="A501" s="69">
        <v>3234</v>
      </c>
      <c r="B501" s="70" t="s">
        <v>65</v>
      </c>
      <c r="C501" s="130"/>
      <c r="D501" s="130">
        <v>987.61</v>
      </c>
      <c r="E501" s="128"/>
    </row>
    <row r="502" spans="1:10" x14ac:dyDescent="0.25">
      <c r="A502" s="69">
        <v>3235</v>
      </c>
      <c r="B502" s="70" t="s">
        <v>82</v>
      </c>
      <c r="C502" s="130"/>
      <c r="D502" s="130"/>
      <c r="E502" s="128"/>
    </row>
    <row r="503" spans="1:10" x14ac:dyDescent="0.25">
      <c r="A503" s="69">
        <v>3236</v>
      </c>
      <c r="B503" s="70" t="s">
        <v>149</v>
      </c>
      <c r="C503" s="130"/>
      <c r="D503" s="130"/>
      <c r="E503" s="128"/>
    </row>
    <row r="504" spans="1:10" x14ac:dyDescent="0.25">
      <c r="A504" s="69">
        <v>3238</v>
      </c>
      <c r="B504" s="70" t="s">
        <v>150</v>
      </c>
      <c r="C504" s="130"/>
      <c r="D504" s="130"/>
      <c r="E504" s="128"/>
    </row>
    <row r="505" spans="1:10" x14ac:dyDescent="0.25">
      <c r="A505" s="69">
        <v>3237</v>
      </c>
      <c r="B505" s="70" t="s">
        <v>83</v>
      </c>
      <c r="C505" s="130"/>
      <c r="D505" s="130">
        <v>30487.48</v>
      </c>
      <c r="E505" s="128"/>
    </row>
    <row r="506" spans="1:10" x14ac:dyDescent="0.25">
      <c r="A506" s="69">
        <v>3239</v>
      </c>
      <c r="B506" s="70" t="s">
        <v>41</v>
      </c>
      <c r="C506" s="130"/>
      <c r="D506" s="130">
        <v>1930.51</v>
      </c>
      <c r="E506" s="128"/>
    </row>
    <row r="507" spans="1:10" x14ac:dyDescent="0.25">
      <c r="A507" s="64">
        <v>324</v>
      </c>
      <c r="B507" s="65" t="s">
        <v>42</v>
      </c>
      <c r="C507" s="130"/>
      <c r="D507" s="130"/>
      <c r="E507" s="128"/>
    </row>
    <row r="508" spans="1:10" x14ac:dyDescent="0.25">
      <c r="A508" s="69">
        <v>3241</v>
      </c>
      <c r="B508" s="70" t="s">
        <v>42</v>
      </c>
      <c r="C508" s="130"/>
      <c r="D508" s="130"/>
      <c r="E508" s="128"/>
    </row>
    <row r="509" spans="1:10" x14ac:dyDescent="0.25">
      <c r="A509" s="64">
        <v>329</v>
      </c>
      <c r="B509" s="65" t="s">
        <v>87</v>
      </c>
      <c r="C509" s="129"/>
      <c r="D509" s="129">
        <f>D511+D512</f>
        <v>313.12</v>
      </c>
      <c r="E509" s="128"/>
      <c r="F509" s="131"/>
    </row>
    <row r="510" spans="1:10" x14ac:dyDescent="0.25">
      <c r="A510" s="84">
        <v>3292</v>
      </c>
      <c r="B510" s="85" t="s">
        <v>108</v>
      </c>
      <c r="C510" s="130"/>
      <c r="D510" s="130"/>
      <c r="E510" s="128"/>
      <c r="F510" s="131"/>
    </row>
    <row r="511" spans="1:10" x14ac:dyDescent="0.25">
      <c r="A511" s="69">
        <v>3293</v>
      </c>
      <c r="B511" s="70" t="s">
        <v>44</v>
      </c>
      <c r="C511" s="130"/>
      <c r="D511" s="130">
        <v>213.1</v>
      </c>
      <c r="E511" s="128"/>
      <c r="J511" s="134"/>
    </row>
    <row r="512" spans="1:10" x14ac:dyDescent="0.25">
      <c r="A512" s="69">
        <v>3294</v>
      </c>
      <c r="B512" s="70" t="s">
        <v>151</v>
      </c>
      <c r="C512" s="130"/>
      <c r="D512" s="130">
        <v>100.02</v>
      </c>
      <c r="E512" s="128"/>
    </row>
    <row r="513" spans="1:6" x14ac:dyDescent="0.25">
      <c r="A513" s="69">
        <v>3295</v>
      </c>
      <c r="B513" s="70" t="s">
        <v>56</v>
      </c>
      <c r="C513" s="130"/>
      <c r="D513" s="130"/>
      <c r="E513" s="128"/>
    </row>
    <row r="514" spans="1:6" x14ac:dyDescent="0.25">
      <c r="A514" s="69">
        <v>3299</v>
      </c>
      <c r="B514" s="70" t="s">
        <v>87</v>
      </c>
      <c r="C514" s="130"/>
      <c r="D514" s="130"/>
      <c r="E514" s="128"/>
    </row>
    <row r="515" spans="1:6" x14ac:dyDescent="0.25">
      <c r="A515" s="64">
        <v>34</v>
      </c>
      <c r="B515" s="65" t="s">
        <v>45</v>
      </c>
      <c r="C515" s="130"/>
      <c r="D515" s="130"/>
      <c r="E515" s="128"/>
    </row>
    <row r="516" spans="1:6" x14ac:dyDescent="0.25">
      <c r="A516" s="64">
        <v>343</v>
      </c>
      <c r="B516" s="65" t="s">
        <v>46</v>
      </c>
      <c r="C516" s="130"/>
      <c r="D516" s="130"/>
      <c r="E516" s="128"/>
    </row>
    <row r="517" spans="1:6" ht="17.25" customHeight="1" x14ac:dyDescent="0.25">
      <c r="A517" s="69">
        <v>3431</v>
      </c>
      <c r="B517" s="70" t="s">
        <v>93</v>
      </c>
      <c r="C517" s="130"/>
      <c r="D517" s="130"/>
      <c r="E517" s="128"/>
    </row>
    <row r="518" spans="1:6" ht="17.25" customHeight="1" x14ac:dyDescent="0.25">
      <c r="A518" s="69">
        <v>3432</v>
      </c>
      <c r="B518" s="133" t="s">
        <v>152</v>
      </c>
      <c r="C518" s="130"/>
      <c r="D518" s="130"/>
      <c r="E518" s="128"/>
    </row>
    <row r="519" spans="1:6" ht="17.25" customHeight="1" x14ac:dyDescent="0.25">
      <c r="A519" s="64">
        <v>4</v>
      </c>
      <c r="B519" s="65" t="s">
        <v>94</v>
      </c>
      <c r="C519" s="129">
        <v>3500</v>
      </c>
      <c r="D519" s="129">
        <f>D523</f>
        <v>2596.38</v>
      </c>
      <c r="E519" s="128">
        <f t="shared" ref="E518:E581" si="8">D519/C519*100</f>
        <v>74.182285714285726</v>
      </c>
      <c r="F519" t="s">
        <v>232</v>
      </c>
    </row>
    <row r="520" spans="1:6" ht="17.25" customHeight="1" x14ac:dyDescent="0.25">
      <c r="A520" s="64">
        <v>41</v>
      </c>
      <c r="B520" s="65" t="s">
        <v>95</v>
      </c>
      <c r="C520" s="130"/>
      <c r="D520" s="130"/>
      <c r="E520" s="128"/>
    </row>
    <row r="521" spans="1:6" ht="17.25" customHeight="1" x14ac:dyDescent="0.25">
      <c r="A521" s="64">
        <v>412</v>
      </c>
      <c r="B521" s="65" t="s">
        <v>96</v>
      </c>
      <c r="C521" s="130"/>
      <c r="D521" s="130"/>
      <c r="E521" s="128"/>
    </row>
    <row r="522" spans="1:6" ht="17.25" customHeight="1" x14ac:dyDescent="0.25">
      <c r="A522" s="69">
        <v>4123</v>
      </c>
      <c r="B522" s="70" t="s">
        <v>158</v>
      </c>
      <c r="C522" s="130"/>
      <c r="D522" s="130"/>
      <c r="E522" s="128"/>
    </row>
    <row r="523" spans="1:6" ht="17.25" customHeight="1" x14ac:dyDescent="0.25">
      <c r="A523" s="64">
        <v>42</v>
      </c>
      <c r="B523" s="65" t="s">
        <v>94</v>
      </c>
      <c r="C523" s="129"/>
      <c r="D523" s="129">
        <f>D524</f>
        <v>2596.38</v>
      </c>
      <c r="E523" s="128"/>
    </row>
    <row r="524" spans="1:6" ht="17.25" customHeight="1" x14ac:dyDescent="0.25">
      <c r="A524" s="64">
        <v>422</v>
      </c>
      <c r="B524" s="65" t="s">
        <v>99</v>
      </c>
      <c r="C524" s="129"/>
      <c r="D524" s="129">
        <f>D525</f>
        <v>2596.38</v>
      </c>
      <c r="E524" s="128"/>
    </row>
    <row r="525" spans="1:6" ht="17.25" customHeight="1" x14ac:dyDescent="0.25">
      <c r="A525" s="69">
        <v>4221</v>
      </c>
      <c r="B525" s="70" t="s">
        <v>51</v>
      </c>
      <c r="C525" s="130"/>
      <c r="D525" s="130">
        <v>2596.38</v>
      </c>
      <c r="E525" s="128"/>
    </row>
    <row r="526" spans="1:6" ht="17.25" customHeight="1" x14ac:dyDescent="0.25">
      <c r="A526" s="69">
        <v>4222</v>
      </c>
      <c r="B526" s="70" t="s">
        <v>114</v>
      </c>
      <c r="C526" s="130"/>
      <c r="D526" s="130"/>
      <c r="E526" s="128"/>
    </row>
    <row r="527" spans="1:6" ht="17.25" customHeight="1" x14ac:dyDescent="0.25">
      <c r="A527" s="69">
        <v>4224</v>
      </c>
      <c r="B527" s="70" t="s">
        <v>159</v>
      </c>
      <c r="C527" s="130"/>
      <c r="D527" s="130"/>
      <c r="E527" s="128"/>
    </row>
    <row r="528" spans="1:6" ht="17.25" customHeight="1" x14ac:dyDescent="0.25">
      <c r="A528" s="69">
        <v>4225</v>
      </c>
      <c r="B528" s="70" t="s">
        <v>141</v>
      </c>
      <c r="C528" s="130"/>
      <c r="D528" s="130"/>
      <c r="E528" s="128"/>
    </row>
    <row r="529" spans="1:5" ht="17.25" customHeight="1" x14ac:dyDescent="0.25">
      <c r="A529" s="69">
        <v>4227</v>
      </c>
      <c r="B529" s="70" t="s">
        <v>160</v>
      </c>
      <c r="C529" s="130"/>
      <c r="D529" s="130"/>
      <c r="E529" s="128"/>
    </row>
    <row r="530" spans="1:5" ht="17.25" customHeight="1" x14ac:dyDescent="0.25">
      <c r="A530" s="127" t="s">
        <v>205</v>
      </c>
      <c r="B530" s="127" t="s">
        <v>165</v>
      </c>
      <c r="C530" s="135">
        <f>C531</f>
        <v>72320</v>
      </c>
      <c r="D530" s="135">
        <f>D531</f>
        <v>66693.37</v>
      </c>
      <c r="E530" s="128">
        <f t="shared" si="8"/>
        <v>92.219814712389365</v>
      </c>
    </row>
    <row r="531" spans="1:5" ht="17.25" customHeight="1" x14ac:dyDescent="0.25">
      <c r="A531" s="137">
        <v>3</v>
      </c>
      <c r="B531" s="65" t="s">
        <v>11</v>
      </c>
      <c r="C531" s="129">
        <f>C532+C539</f>
        <v>72320</v>
      </c>
      <c r="D531" s="129">
        <f>D532+D539</f>
        <v>66693.37</v>
      </c>
      <c r="E531" s="128">
        <f t="shared" si="8"/>
        <v>92.219814712389365</v>
      </c>
    </row>
    <row r="532" spans="1:5" ht="17.25" customHeight="1" x14ac:dyDescent="0.25">
      <c r="A532" s="137">
        <v>31</v>
      </c>
      <c r="B532" s="65" t="s">
        <v>13</v>
      </c>
      <c r="C532" s="129">
        <v>18650</v>
      </c>
      <c r="D532" s="129">
        <f>D533+D535+D537</f>
        <v>18387.8</v>
      </c>
      <c r="E532" s="128">
        <f t="shared" si="8"/>
        <v>98.594101876675595</v>
      </c>
    </row>
    <row r="533" spans="1:5" ht="17.25" customHeight="1" x14ac:dyDescent="0.25">
      <c r="A533" s="137">
        <v>311</v>
      </c>
      <c r="B533" s="65" t="s">
        <v>14</v>
      </c>
      <c r="C533" s="129"/>
      <c r="D533" s="129">
        <f>D534</f>
        <v>15660.95</v>
      </c>
      <c r="E533" s="128"/>
    </row>
    <row r="534" spans="1:5" ht="17.25" customHeight="1" x14ac:dyDescent="0.25">
      <c r="A534" s="138">
        <v>3111</v>
      </c>
      <c r="B534" s="71" t="s">
        <v>166</v>
      </c>
      <c r="C534" s="130"/>
      <c r="D534" s="130">
        <v>15660.95</v>
      </c>
      <c r="E534" s="128"/>
    </row>
    <row r="535" spans="1:5" ht="17.25" customHeight="1" x14ac:dyDescent="0.25">
      <c r="A535" s="137">
        <v>312</v>
      </c>
      <c r="B535" s="66" t="s">
        <v>18</v>
      </c>
      <c r="C535" s="129"/>
      <c r="D535" s="129">
        <f>D536</f>
        <v>122.56</v>
      </c>
      <c r="E535" s="128"/>
    </row>
    <row r="536" spans="1:5" ht="17.25" customHeight="1" x14ac:dyDescent="0.25">
      <c r="A536" s="138">
        <v>3121</v>
      </c>
      <c r="B536" s="71" t="s">
        <v>18</v>
      </c>
      <c r="C536" s="130"/>
      <c r="D536" s="130">
        <v>122.56</v>
      </c>
      <c r="E536" s="128"/>
    </row>
    <row r="537" spans="1:5" ht="17.25" customHeight="1" x14ac:dyDescent="0.25">
      <c r="A537" s="137">
        <v>313</v>
      </c>
      <c r="B537" s="66" t="s">
        <v>15</v>
      </c>
      <c r="C537" s="129"/>
      <c r="D537" s="129">
        <f>D538</f>
        <v>2604.29</v>
      </c>
      <c r="E537" s="128"/>
    </row>
    <row r="538" spans="1:5" ht="17.25" customHeight="1" x14ac:dyDescent="0.25">
      <c r="A538" s="138">
        <v>3132</v>
      </c>
      <c r="B538" s="71" t="s">
        <v>16</v>
      </c>
      <c r="C538" s="130"/>
      <c r="D538" s="130">
        <v>2604.29</v>
      </c>
      <c r="E538" s="128"/>
    </row>
    <row r="539" spans="1:5" ht="17.25" customHeight="1" x14ac:dyDescent="0.25">
      <c r="A539" s="137">
        <v>32</v>
      </c>
      <c r="B539" s="65" t="s">
        <v>19</v>
      </c>
      <c r="C539" s="129">
        <v>53670</v>
      </c>
      <c r="D539" s="129">
        <f>D540+D545+D550</f>
        <v>48305.569999999992</v>
      </c>
      <c r="E539" s="128">
        <f t="shared" si="8"/>
        <v>90.004788522452003</v>
      </c>
    </row>
    <row r="540" spans="1:5" ht="17.25" customHeight="1" x14ac:dyDescent="0.25">
      <c r="A540" s="137">
        <v>321</v>
      </c>
      <c r="B540" s="66" t="s">
        <v>20</v>
      </c>
      <c r="C540" s="129"/>
      <c r="D540" s="129">
        <f>D541+D543</f>
        <v>5222.91</v>
      </c>
      <c r="E540" s="128"/>
    </row>
    <row r="541" spans="1:5" ht="17.25" customHeight="1" x14ac:dyDescent="0.25">
      <c r="A541" s="138">
        <v>3211</v>
      </c>
      <c r="B541" s="71" t="s">
        <v>123</v>
      </c>
      <c r="C541" s="130"/>
      <c r="D541" s="130">
        <v>71.34</v>
      </c>
      <c r="E541" s="128"/>
    </row>
    <row r="542" spans="1:5" ht="17.25" customHeight="1" x14ac:dyDescent="0.25">
      <c r="A542" s="138">
        <v>3212</v>
      </c>
      <c r="B542" s="71" t="s">
        <v>24</v>
      </c>
      <c r="C542" s="130"/>
      <c r="D542" s="130"/>
      <c r="E542" s="128"/>
    </row>
    <row r="543" spans="1:5" ht="17.25" customHeight="1" x14ac:dyDescent="0.25">
      <c r="A543" s="138">
        <v>3213</v>
      </c>
      <c r="B543" s="71" t="s">
        <v>30</v>
      </c>
      <c r="C543" s="130"/>
      <c r="D543" s="130">
        <v>5151.57</v>
      </c>
      <c r="E543" s="128"/>
    </row>
    <row r="544" spans="1:5" ht="17.25" customHeight="1" x14ac:dyDescent="0.25">
      <c r="A544" s="138">
        <v>3214</v>
      </c>
      <c r="B544" s="71" t="s">
        <v>124</v>
      </c>
      <c r="C544" s="130"/>
      <c r="D544" s="130"/>
      <c r="E544" s="128"/>
    </row>
    <row r="545" spans="1:5" ht="17.25" customHeight="1" x14ac:dyDescent="0.25">
      <c r="A545" s="137">
        <v>322</v>
      </c>
      <c r="B545" s="66" t="s">
        <v>31</v>
      </c>
      <c r="C545" s="129"/>
      <c r="D545" s="129">
        <f>D546+D547</f>
        <v>3967</v>
      </c>
      <c r="E545" s="128"/>
    </row>
    <row r="546" spans="1:5" ht="17.25" customHeight="1" x14ac:dyDescent="0.25">
      <c r="A546" s="138">
        <v>3221</v>
      </c>
      <c r="B546" s="71" t="s">
        <v>33</v>
      </c>
      <c r="C546" s="130"/>
      <c r="D546" s="130">
        <v>23.23</v>
      </c>
      <c r="E546" s="128"/>
    </row>
    <row r="547" spans="1:5" ht="17.25" customHeight="1" x14ac:dyDescent="0.25">
      <c r="A547" s="138">
        <v>3222</v>
      </c>
      <c r="B547" s="71" t="s">
        <v>76</v>
      </c>
      <c r="C547" s="130"/>
      <c r="D547" s="130">
        <v>3943.77</v>
      </c>
      <c r="E547" s="128"/>
    </row>
    <row r="548" spans="1:5" ht="17.25" customHeight="1" x14ac:dyDescent="0.25">
      <c r="A548" s="138">
        <v>3224</v>
      </c>
      <c r="B548" s="71" t="s">
        <v>167</v>
      </c>
      <c r="C548" s="130"/>
      <c r="D548" s="130"/>
      <c r="E548" s="128"/>
    </row>
    <row r="549" spans="1:5" ht="17.25" customHeight="1" x14ac:dyDescent="0.25">
      <c r="A549" s="138">
        <v>3225</v>
      </c>
      <c r="B549" s="71" t="s">
        <v>62</v>
      </c>
      <c r="C549" s="130"/>
      <c r="D549" s="130"/>
      <c r="E549" s="128"/>
    </row>
    <row r="550" spans="1:5" ht="17.25" customHeight="1" x14ac:dyDescent="0.25">
      <c r="A550" s="149">
        <v>323</v>
      </c>
      <c r="B550" s="66" t="s">
        <v>25</v>
      </c>
      <c r="C550" s="129"/>
      <c r="D550" s="129">
        <f>D551+D552+D553+D555</f>
        <v>39115.659999999996</v>
      </c>
      <c r="E550" s="128"/>
    </row>
    <row r="551" spans="1:5" ht="17.25" customHeight="1" x14ac:dyDescent="0.25">
      <c r="A551" s="138">
        <v>3231</v>
      </c>
      <c r="B551" s="71" t="s">
        <v>78</v>
      </c>
      <c r="C551" s="130"/>
      <c r="D551" s="130">
        <v>858.56</v>
      </c>
      <c r="E551" s="128"/>
    </row>
    <row r="552" spans="1:5" ht="17.25" customHeight="1" x14ac:dyDescent="0.25">
      <c r="A552" s="138">
        <v>3233</v>
      </c>
      <c r="B552" s="71" t="s">
        <v>106</v>
      </c>
      <c r="C552" s="130"/>
      <c r="D552" s="130">
        <v>9310.39</v>
      </c>
      <c r="E552" s="128"/>
    </row>
    <row r="553" spans="1:5" ht="17.25" customHeight="1" x14ac:dyDescent="0.25">
      <c r="A553" s="138">
        <v>3237</v>
      </c>
      <c r="B553" s="71" t="s">
        <v>83</v>
      </c>
      <c r="C553" s="130"/>
      <c r="D553" s="130">
        <v>22869.11</v>
      </c>
      <c r="E553" s="128"/>
    </row>
    <row r="554" spans="1:5" ht="17.25" customHeight="1" x14ac:dyDescent="0.25">
      <c r="A554" s="138">
        <v>3238</v>
      </c>
      <c r="B554" s="71" t="s">
        <v>150</v>
      </c>
      <c r="C554" s="130"/>
      <c r="D554" s="130"/>
      <c r="E554" s="128"/>
    </row>
    <row r="555" spans="1:5" ht="17.25" customHeight="1" x14ac:dyDescent="0.25">
      <c r="A555" s="138">
        <v>3239</v>
      </c>
      <c r="B555" s="71" t="s">
        <v>41</v>
      </c>
      <c r="C555" s="130"/>
      <c r="D555" s="130">
        <v>6077.6</v>
      </c>
      <c r="E555" s="128"/>
    </row>
    <row r="556" spans="1:5" ht="17.25" customHeight="1" x14ac:dyDescent="0.25">
      <c r="A556" s="64">
        <v>324</v>
      </c>
      <c r="B556" s="65" t="s">
        <v>42</v>
      </c>
      <c r="C556" s="130"/>
      <c r="D556" s="130"/>
      <c r="E556" s="128"/>
    </row>
    <row r="557" spans="1:5" ht="17.25" customHeight="1" x14ac:dyDescent="0.25">
      <c r="A557" s="69">
        <v>3241</v>
      </c>
      <c r="B557" s="70" t="s">
        <v>42</v>
      </c>
      <c r="C557" s="130"/>
      <c r="D557" s="130"/>
      <c r="E557" s="128"/>
    </row>
    <row r="558" spans="1:5" ht="17.25" customHeight="1" x14ac:dyDescent="0.25">
      <c r="A558" s="149">
        <v>329</v>
      </c>
      <c r="B558" s="93" t="s">
        <v>168</v>
      </c>
      <c r="C558" s="129"/>
      <c r="D558" s="130"/>
      <c r="E558" s="128"/>
    </row>
    <row r="559" spans="1:5" ht="17.25" customHeight="1" x14ac:dyDescent="0.25">
      <c r="A559" s="138">
        <v>3293</v>
      </c>
      <c r="B559" s="71" t="s">
        <v>44</v>
      </c>
      <c r="C559" s="129"/>
      <c r="D559" s="130"/>
      <c r="E559" s="128"/>
    </row>
    <row r="560" spans="1:5" ht="17.25" customHeight="1" x14ac:dyDescent="0.25">
      <c r="A560" s="138">
        <v>3299</v>
      </c>
      <c r="B560" s="71" t="s">
        <v>87</v>
      </c>
      <c r="C560" s="130"/>
      <c r="D560" s="130"/>
      <c r="E560" s="128"/>
    </row>
    <row r="561" spans="1:5" ht="17.25" customHeight="1" x14ac:dyDescent="0.25">
      <c r="A561" s="64">
        <v>34</v>
      </c>
      <c r="B561" s="65" t="s">
        <v>45</v>
      </c>
      <c r="C561" s="130"/>
      <c r="D561" s="130"/>
      <c r="E561" s="128"/>
    </row>
    <row r="562" spans="1:5" ht="17.25" customHeight="1" x14ac:dyDescent="0.25">
      <c r="A562" s="64">
        <v>343</v>
      </c>
      <c r="B562" s="65" t="s">
        <v>46</v>
      </c>
      <c r="C562" s="130"/>
      <c r="D562" s="130"/>
      <c r="E562" s="128"/>
    </row>
    <row r="563" spans="1:5" ht="17.25" customHeight="1" x14ac:dyDescent="0.25">
      <c r="A563" s="69">
        <v>3432</v>
      </c>
      <c r="B563" s="133" t="s">
        <v>152</v>
      </c>
      <c r="C563" s="130"/>
      <c r="D563" s="130"/>
      <c r="E563" s="128"/>
    </row>
    <row r="564" spans="1:5" ht="17.25" customHeight="1" x14ac:dyDescent="0.25">
      <c r="A564" s="64">
        <v>4</v>
      </c>
      <c r="B564" s="65" t="s">
        <v>94</v>
      </c>
      <c r="C564" s="129"/>
      <c r="D564" s="129"/>
      <c r="E564" s="128"/>
    </row>
    <row r="565" spans="1:5" ht="17.25" customHeight="1" x14ac:dyDescent="0.25">
      <c r="A565" s="149">
        <v>42</v>
      </c>
      <c r="B565" s="93" t="s">
        <v>94</v>
      </c>
      <c r="C565" s="130"/>
      <c r="D565" s="130"/>
      <c r="E565" s="128"/>
    </row>
    <row r="566" spans="1:5" ht="17.25" customHeight="1" x14ac:dyDescent="0.25">
      <c r="A566" s="149">
        <v>422</v>
      </c>
      <c r="B566" s="93" t="s">
        <v>169</v>
      </c>
      <c r="C566" s="130"/>
      <c r="D566" s="130"/>
      <c r="E566" s="128"/>
    </row>
    <row r="567" spans="1:5" ht="17.25" customHeight="1" x14ac:dyDescent="0.25">
      <c r="A567" s="138">
        <v>4221</v>
      </c>
      <c r="B567" s="71" t="s">
        <v>51</v>
      </c>
      <c r="C567" s="130"/>
      <c r="D567" s="130"/>
      <c r="E567" s="128"/>
    </row>
    <row r="568" spans="1:5" ht="17.25" customHeight="1" x14ac:dyDescent="0.25">
      <c r="A568" s="138">
        <v>4224</v>
      </c>
      <c r="B568" s="71" t="s">
        <v>69</v>
      </c>
      <c r="C568" s="130"/>
      <c r="D568" s="130"/>
      <c r="E568" s="128"/>
    </row>
    <row r="569" spans="1:5" ht="17.25" customHeight="1" x14ac:dyDescent="0.25">
      <c r="A569" s="138">
        <v>4227</v>
      </c>
      <c r="B569" s="71" t="s">
        <v>229</v>
      </c>
      <c r="C569" s="130"/>
      <c r="D569" s="130"/>
      <c r="E569" s="128"/>
    </row>
    <row r="570" spans="1:5" ht="17.25" customHeight="1" x14ac:dyDescent="0.25">
      <c r="A570" s="149">
        <v>426</v>
      </c>
      <c r="B570" s="93" t="s">
        <v>70</v>
      </c>
      <c r="C570" s="130"/>
      <c r="D570" s="130"/>
      <c r="E570" s="128"/>
    </row>
    <row r="571" spans="1:5" ht="17.25" customHeight="1" x14ac:dyDescent="0.25">
      <c r="A571" s="138">
        <v>4262</v>
      </c>
      <c r="B571" s="91" t="s">
        <v>143</v>
      </c>
      <c r="C571" s="129"/>
      <c r="D571" s="129"/>
      <c r="E571" s="128"/>
    </row>
    <row r="572" spans="1:5" ht="17.25" customHeight="1" x14ac:dyDescent="0.25">
      <c r="A572" s="127" t="s">
        <v>204</v>
      </c>
      <c r="B572" s="127" t="s">
        <v>170</v>
      </c>
      <c r="C572" s="128">
        <f>C573+C617</f>
        <v>675056</v>
      </c>
      <c r="D572" s="128">
        <f>D573+D616</f>
        <v>644946.04</v>
      </c>
      <c r="E572" s="128">
        <f t="shared" si="8"/>
        <v>95.539635230262391</v>
      </c>
    </row>
    <row r="573" spans="1:5" ht="17.25" customHeight="1" x14ac:dyDescent="0.25">
      <c r="A573" s="64">
        <v>3</v>
      </c>
      <c r="B573" s="65" t="s">
        <v>11</v>
      </c>
      <c r="C573" s="129">
        <f>C574+C581+C611+C614</f>
        <v>500056</v>
      </c>
      <c r="D573" s="129">
        <f>D574+D581+D614+D611</f>
        <v>525141.97</v>
      </c>
      <c r="E573" s="128">
        <f t="shared" si="8"/>
        <v>105.01663213720063</v>
      </c>
    </row>
    <row r="574" spans="1:5" ht="17.25" customHeight="1" x14ac:dyDescent="0.25">
      <c r="A574" s="64">
        <v>31</v>
      </c>
      <c r="B574" s="65" t="s">
        <v>13</v>
      </c>
      <c r="C574" s="129">
        <v>102025</v>
      </c>
      <c r="D574" s="129">
        <f>D575+D577+D579+D608</f>
        <v>86618.16</v>
      </c>
      <c r="E574" s="128">
        <f t="shared" si="8"/>
        <v>84.898956138201413</v>
      </c>
    </row>
    <row r="575" spans="1:5" ht="17.25" customHeight="1" x14ac:dyDescent="0.25">
      <c r="A575" s="64">
        <v>311</v>
      </c>
      <c r="B575" s="65" t="s">
        <v>14</v>
      </c>
      <c r="C575" s="129"/>
      <c r="D575" s="129">
        <f>D576</f>
        <v>76417.320000000007</v>
      </c>
      <c r="E575" s="128"/>
    </row>
    <row r="576" spans="1:5" ht="17.25" customHeight="1" x14ac:dyDescent="0.25">
      <c r="A576" s="69">
        <v>3111</v>
      </c>
      <c r="B576" s="71" t="s">
        <v>166</v>
      </c>
      <c r="C576" s="130"/>
      <c r="D576" s="130">
        <v>76417.320000000007</v>
      </c>
      <c r="E576" s="128"/>
    </row>
    <row r="577" spans="1:5" ht="17.25" customHeight="1" x14ac:dyDescent="0.25">
      <c r="A577" s="80">
        <v>312</v>
      </c>
      <c r="B577" s="93" t="s">
        <v>18</v>
      </c>
      <c r="C577" s="129"/>
      <c r="D577" s="129">
        <f>D578</f>
        <v>532.26</v>
      </c>
      <c r="E577" s="128"/>
    </row>
    <row r="578" spans="1:5" ht="17.25" customHeight="1" x14ac:dyDescent="0.25">
      <c r="A578" s="84">
        <v>3121</v>
      </c>
      <c r="B578" s="91" t="s">
        <v>18</v>
      </c>
      <c r="C578" s="130"/>
      <c r="D578" s="130">
        <v>532.26</v>
      </c>
      <c r="E578" s="128"/>
    </row>
    <row r="579" spans="1:5" ht="17.25" customHeight="1" x14ac:dyDescent="0.25">
      <c r="A579" s="64">
        <v>313</v>
      </c>
      <c r="B579" s="66" t="s">
        <v>15</v>
      </c>
      <c r="C579" s="129"/>
      <c r="D579" s="129">
        <f>D580</f>
        <v>9660.58</v>
      </c>
      <c r="E579" s="128"/>
    </row>
    <row r="580" spans="1:5" ht="17.25" customHeight="1" x14ac:dyDescent="0.25">
      <c r="A580" s="69">
        <v>3132</v>
      </c>
      <c r="B580" s="71" t="s">
        <v>16</v>
      </c>
      <c r="C580" s="130"/>
      <c r="D580" s="130">
        <v>9660.58</v>
      </c>
      <c r="E580" s="128"/>
    </row>
    <row r="581" spans="1:5" ht="17.25" customHeight="1" x14ac:dyDescent="0.25">
      <c r="A581" s="64">
        <v>32</v>
      </c>
      <c r="B581" s="65" t="s">
        <v>19</v>
      </c>
      <c r="C581" s="129">
        <v>238031</v>
      </c>
      <c r="D581" s="129">
        <f>D582+D587+D594+D602</f>
        <v>261607.85</v>
      </c>
      <c r="E581" s="128">
        <f t="shared" si="8"/>
        <v>109.90494935533607</v>
      </c>
    </row>
    <row r="582" spans="1:5" ht="17.25" customHeight="1" x14ac:dyDescent="0.25">
      <c r="A582" s="64">
        <v>321</v>
      </c>
      <c r="B582" s="66" t="s">
        <v>20</v>
      </c>
      <c r="C582" s="129"/>
      <c r="D582" s="129">
        <f>D583+D584+D585</f>
        <v>24038.629999999997</v>
      </c>
      <c r="E582" s="128"/>
    </row>
    <row r="583" spans="1:5" ht="17.25" customHeight="1" x14ac:dyDescent="0.25">
      <c r="A583" s="69">
        <v>3211</v>
      </c>
      <c r="B583" s="71" t="s">
        <v>123</v>
      </c>
      <c r="C583" s="130"/>
      <c r="D583" s="130">
        <v>15978.14</v>
      </c>
      <c r="E583" s="128"/>
    </row>
    <row r="584" spans="1:5" ht="17.25" customHeight="1" x14ac:dyDescent="0.25">
      <c r="A584" s="69">
        <v>3212</v>
      </c>
      <c r="B584" s="71" t="s">
        <v>24</v>
      </c>
      <c r="C584" s="130"/>
      <c r="D584" s="130">
        <v>3389</v>
      </c>
      <c r="E584" s="128"/>
    </row>
    <row r="585" spans="1:5" ht="17.25" customHeight="1" x14ac:dyDescent="0.25">
      <c r="A585" s="69">
        <v>3213</v>
      </c>
      <c r="B585" s="70" t="s">
        <v>30</v>
      </c>
      <c r="C585" s="130"/>
      <c r="D585" s="130">
        <v>4671.49</v>
      </c>
      <c r="E585" s="128"/>
    </row>
    <row r="586" spans="1:5" ht="17.25" customHeight="1" x14ac:dyDescent="0.25">
      <c r="A586" s="69">
        <v>3214</v>
      </c>
      <c r="B586" s="70" t="s">
        <v>124</v>
      </c>
      <c r="C586" s="130"/>
      <c r="D586" s="130"/>
      <c r="E586" s="128"/>
    </row>
    <row r="587" spans="1:5" ht="17.25" customHeight="1" x14ac:dyDescent="0.25">
      <c r="A587" s="64">
        <v>322</v>
      </c>
      <c r="B587" s="65" t="s">
        <v>31</v>
      </c>
      <c r="C587" s="129"/>
      <c r="D587" s="129">
        <f>D588+D589+D590+D593</f>
        <v>8879.5</v>
      </c>
      <c r="E587" s="128"/>
    </row>
    <row r="588" spans="1:5" ht="17.25" customHeight="1" x14ac:dyDescent="0.25">
      <c r="A588" s="84">
        <v>3221</v>
      </c>
      <c r="B588" s="85" t="s">
        <v>171</v>
      </c>
      <c r="C588" s="130"/>
      <c r="D588" s="87">
        <v>27.89</v>
      </c>
      <c r="E588" s="128"/>
    </row>
    <row r="589" spans="1:5" ht="17.25" customHeight="1" x14ac:dyDescent="0.25">
      <c r="A589" s="84">
        <v>3222</v>
      </c>
      <c r="B589" s="85" t="s">
        <v>172</v>
      </c>
      <c r="C589" s="130"/>
      <c r="D589" s="87">
        <v>7041.42</v>
      </c>
      <c r="E589" s="128"/>
    </row>
    <row r="590" spans="1:5" ht="17.25" customHeight="1" x14ac:dyDescent="0.25">
      <c r="A590" s="69">
        <v>3223</v>
      </c>
      <c r="B590" s="70" t="s">
        <v>35</v>
      </c>
      <c r="C590" s="130"/>
      <c r="D590" s="87">
        <v>26.68</v>
      </c>
      <c r="E590" s="128"/>
    </row>
    <row r="591" spans="1:5" ht="17.25" customHeight="1" x14ac:dyDescent="0.25">
      <c r="A591" s="69">
        <v>3224</v>
      </c>
      <c r="B591" s="70" t="s">
        <v>148</v>
      </c>
      <c r="C591" s="130"/>
      <c r="D591" s="130"/>
      <c r="E591" s="128"/>
    </row>
    <row r="592" spans="1:5" ht="17.25" customHeight="1" x14ac:dyDescent="0.25">
      <c r="A592" s="69">
        <v>3225</v>
      </c>
      <c r="B592" s="70" t="s">
        <v>173</v>
      </c>
      <c r="C592" s="130"/>
      <c r="D592" s="130"/>
      <c r="E592" s="128"/>
    </row>
    <row r="593" spans="1:5" ht="17.25" customHeight="1" x14ac:dyDescent="0.25">
      <c r="A593" s="69">
        <v>3227</v>
      </c>
      <c r="B593" s="70" t="s">
        <v>126</v>
      </c>
      <c r="C593" s="130"/>
      <c r="D593" s="130">
        <v>1783.51</v>
      </c>
      <c r="E593" s="128"/>
    </row>
    <row r="594" spans="1:5" ht="17.25" customHeight="1" x14ac:dyDescent="0.25">
      <c r="A594" s="64">
        <v>323</v>
      </c>
      <c r="B594" s="65" t="s">
        <v>25</v>
      </c>
      <c r="C594" s="129"/>
      <c r="D594" s="129">
        <f>D599+D600+D601+D595+D597+D598</f>
        <v>215367.77</v>
      </c>
      <c r="E594" s="128"/>
    </row>
    <row r="595" spans="1:5" ht="17.25" customHeight="1" x14ac:dyDescent="0.25">
      <c r="A595" s="84">
        <v>3231</v>
      </c>
      <c r="B595" s="85" t="s">
        <v>78</v>
      </c>
      <c r="C595" s="130"/>
      <c r="D595" s="87">
        <v>220.14</v>
      </c>
      <c r="E595" s="128"/>
    </row>
    <row r="596" spans="1:5" ht="17.25" customHeight="1" x14ac:dyDescent="0.25">
      <c r="A596" s="84">
        <v>3232</v>
      </c>
      <c r="B596" s="85" t="s">
        <v>80</v>
      </c>
      <c r="C596" s="130"/>
      <c r="D596" s="87"/>
      <c r="E596" s="128"/>
    </row>
    <row r="597" spans="1:5" ht="17.25" customHeight="1" x14ac:dyDescent="0.25">
      <c r="A597" s="84">
        <v>3233</v>
      </c>
      <c r="B597" s="85" t="s">
        <v>106</v>
      </c>
      <c r="C597" s="130"/>
      <c r="D597" s="87">
        <v>1911.21</v>
      </c>
      <c r="E597" s="128"/>
    </row>
    <row r="598" spans="1:5" ht="17.25" customHeight="1" x14ac:dyDescent="0.25">
      <c r="A598" s="69">
        <v>3235</v>
      </c>
      <c r="B598" s="70" t="s">
        <v>82</v>
      </c>
      <c r="C598" s="130"/>
      <c r="D598" s="130">
        <v>37.03</v>
      </c>
      <c r="E598" s="128"/>
    </row>
    <row r="599" spans="1:5" ht="17.25" customHeight="1" x14ac:dyDescent="0.25">
      <c r="A599" s="69">
        <v>3237</v>
      </c>
      <c r="B599" s="70" t="s">
        <v>174</v>
      </c>
      <c r="C599" s="130"/>
      <c r="D599" s="130">
        <v>170707.11</v>
      </c>
      <c r="E599" s="128"/>
    </row>
    <row r="600" spans="1:5" ht="17.25" customHeight="1" x14ac:dyDescent="0.25">
      <c r="A600" s="69">
        <v>3238</v>
      </c>
      <c r="B600" s="70" t="s">
        <v>150</v>
      </c>
      <c r="C600" s="130"/>
      <c r="D600" s="130">
        <v>26544.57</v>
      </c>
      <c r="E600" s="128"/>
    </row>
    <row r="601" spans="1:5" ht="17.25" customHeight="1" x14ac:dyDescent="0.25">
      <c r="A601" s="69">
        <v>3239</v>
      </c>
      <c r="B601" s="70" t="s">
        <v>41</v>
      </c>
      <c r="C601" s="130"/>
      <c r="D601" s="130">
        <v>15947.71</v>
      </c>
      <c r="E601" s="128"/>
    </row>
    <row r="602" spans="1:5" ht="17.25" customHeight="1" x14ac:dyDescent="0.25">
      <c r="A602" s="64">
        <v>329</v>
      </c>
      <c r="B602" s="65" t="s">
        <v>87</v>
      </c>
      <c r="C602" s="129"/>
      <c r="D602" s="129">
        <f>D604+D605+D606</f>
        <v>13321.95</v>
      </c>
      <c r="E602" s="128"/>
    </row>
    <row r="603" spans="1:5" ht="17.25" customHeight="1" x14ac:dyDescent="0.25">
      <c r="A603" s="69">
        <v>3292</v>
      </c>
      <c r="B603" s="70" t="s">
        <v>108</v>
      </c>
      <c r="C603" s="130"/>
      <c r="D603" s="130"/>
      <c r="E603" s="128"/>
    </row>
    <row r="604" spans="1:5" ht="17.25" customHeight="1" x14ac:dyDescent="0.25">
      <c r="A604" s="69">
        <v>3293</v>
      </c>
      <c r="B604" s="70" t="s">
        <v>44</v>
      </c>
      <c r="C604" s="130"/>
      <c r="D604" s="130">
        <v>5020.05</v>
      </c>
      <c r="E604" s="128"/>
    </row>
    <row r="605" spans="1:5" ht="17.25" customHeight="1" x14ac:dyDescent="0.25">
      <c r="A605" s="69">
        <v>3294</v>
      </c>
      <c r="B605" s="70" t="s">
        <v>151</v>
      </c>
      <c r="C605" s="130"/>
      <c r="D605" s="130">
        <v>173.69</v>
      </c>
      <c r="E605" s="128"/>
    </row>
    <row r="606" spans="1:5" ht="17.25" customHeight="1" x14ac:dyDescent="0.25">
      <c r="A606" s="69">
        <v>3295</v>
      </c>
      <c r="B606" s="70" t="s">
        <v>56</v>
      </c>
      <c r="C606" s="130"/>
      <c r="D606" s="130">
        <v>8128.21</v>
      </c>
      <c r="E606" s="128"/>
    </row>
    <row r="607" spans="1:5" ht="17.25" customHeight="1" x14ac:dyDescent="0.25">
      <c r="A607" s="69">
        <v>3299</v>
      </c>
      <c r="B607" s="70" t="s">
        <v>87</v>
      </c>
      <c r="C607" s="130"/>
      <c r="D607" s="130"/>
      <c r="E607" s="128"/>
    </row>
    <row r="608" spans="1:5" ht="17.25" customHeight="1" x14ac:dyDescent="0.25">
      <c r="A608" s="64">
        <v>34</v>
      </c>
      <c r="B608" s="65" t="s">
        <v>45</v>
      </c>
      <c r="C608" s="130"/>
      <c r="D608" s="129">
        <f>D609</f>
        <v>8</v>
      </c>
      <c r="E608" s="128"/>
    </row>
    <row r="609" spans="1:5" ht="17.25" customHeight="1" x14ac:dyDescent="0.25">
      <c r="A609" s="64">
        <v>343</v>
      </c>
      <c r="B609" s="65" t="s">
        <v>46</v>
      </c>
      <c r="C609" s="130"/>
      <c r="D609" s="129">
        <f>D610</f>
        <v>8</v>
      </c>
      <c r="E609" s="128"/>
    </row>
    <row r="610" spans="1:5" ht="17.25" customHeight="1" x14ac:dyDescent="0.25">
      <c r="A610" s="69">
        <v>3432</v>
      </c>
      <c r="B610" s="133" t="s">
        <v>152</v>
      </c>
      <c r="C610" s="130"/>
      <c r="D610" s="130">
        <v>8</v>
      </c>
      <c r="E610" s="128"/>
    </row>
    <row r="611" spans="1:5" ht="17.25" customHeight="1" x14ac:dyDescent="0.25">
      <c r="A611" s="64">
        <v>35</v>
      </c>
      <c r="B611" s="142" t="s">
        <v>129</v>
      </c>
      <c r="C611" s="129">
        <v>40000</v>
      </c>
      <c r="D611" s="129">
        <f>D612</f>
        <v>57111.89</v>
      </c>
      <c r="E611" s="128">
        <f t="shared" ref="E582:E645" si="9">D611/C611*100</f>
        <v>142.77972500000001</v>
      </c>
    </row>
    <row r="612" spans="1:5" ht="17.25" customHeight="1" x14ac:dyDescent="0.25">
      <c r="A612" s="64">
        <v>353</v>
      </c>
      <c r="B612" s="142" t="s">
        <v>130</v>
      </c>
      <c r="C612" s="129"/>
      <c r="D612" s="129">
        <f>D613</f>
        <v>57111.89</v>
      </c>
      <c r="E612" s="128"/>
    </row>
    <row r="613" spans="1:5" ht="17.25" customHeight="1" x14ac:dyDescent="0.25">
      <c r="A613" s="138">
        <v>3531</v>
      </c>
      <c r="B613" s="71" t="s">
        <v>131</v>
      </c>
      <c r="C613" s="130"/>
      <c r="D613" s="130">
        <v>57111.89</v>
      </c>
      <c r="E613" s="128"/>
    </row>
    <row r="614" spans="1:5" ht="17.25" customHeight="1" x14ac:dyDescent="0.25">
      <c r="A614" s="80">
        <v>36</v>
      </c>
      <c r="B614" s="81" t="s">
        <v>175</v>
      </c>
      <c r="C614" s="129">
        <v>120000</v>
      </c>
      <c r="D614" s="83">
        <f>D615</f>
        <v>119804.07</v>
      </c>
      <c r="E614" s="128">
        <f t="shared" si="9"/>
        <v>99.836725000000001</v>
      </c>
    </row>
    <row r="615" spans="1:5" ht="17.25" customHeight="1" x14ac:dyDescent="0.25">
      <c r="A615" s="80">
        <v>369</v>
      </c>
      <c r="B615" s="81" t="s">
        <v>175</v>
      </c>
      <c r="C615" s="129"/>
      <c r="D615" s="83">
        <f>D616</f>
        <v>119804.07</v>
      </c>
      <c r="E615" s="128"/>
    </row>
    <row r="616" spans="1:5" ht="17.25" customHeight="1" x14ac:dyDescent="0.25">
      <c r="A616" s="69">
        <v>3693</v>
      </c>
      <c r="B616" s="70" t="s">
        <v>176</v>
      </c>
      <c r="C616" s="130"/>
      <c r="D616" s="130">
        <v>119804.07</v>
      </c>
      <c r="E616" s="128"/>
    </row>
    <row r="617" spans="1:5" ht="17.25" customHeight="1" x14ac:dyDescent="0.25">
      <c r="A617" s="64">
        <v>4</v>
      </c>
      <c r="B617" s="65" t="s">
        <v>94</v>
      </c>
      <c r="C617" s="129">
        <v>175000</v>
      </c>
      <c r="D617" s="129">
        <f>D618</f>
        <v>176743.78</v>
      </c>
      <c r="E617" s="128">
        <f t="shared" si="9"/>
        <v>100.99644571428573</v>
      </c>
    </row>
    <row r="618" spans="1:5" ht="17.25" customHeight="1" x14ac:dyDescent="0.25">
      <c r="A618" s="64">
        <v>42</v>
      </c>
      <c r="B618" s="65" t="s">
        <v>98</v>
      </c>
      <c r="C618" s="129"/>
      <c r="D618" s="129">
        <f>D621</f>
        <v>176743.78</v>
      </c>
      <c r="E618" s="128"/>
    </row>
    <row r="619" spans="1:5" ht="17.25" customHeight="1" x14ac:dyDescent="0.25">
      <c r="A619" s="64">
        <v>421</v>
      </c>
      <c r="B619" s="65" t="s">
        <v>230</v>
      </c>
      <c r="C619" s="129"/>
      <c r="D619" s="129"/>
      <c r="E619" s="128"/>
    </row>
    <row r="620" spans="1:5" ht="17.25" customHeight="1" x14ac:dyDescent="0.25">
      <c r="A620" s="69">
        <v>4212</v>
      </c>
      <c r="B620" s="70" t="s">
        <v>231</v>
      </c>
      <c r="C620" s="129"/>
      <c r="D620" s="129"/>
      <c r="E620" s="128"/>
    </row>
    <row r="621" spans="1:5" ht="17.25" customHeight="1" x14ac:dyDescent="0.25">
      <c r="A621" s="64">
        <v>422</v>
      </c>
      <c r="B621" s="65" t="s">
        <v>99</v>
      </c>
      <c r="C621" s="145"/>
      <c r="D621" s="145">
        <f>D624+D622+D625</f>
        <v>176743.78</v>
      </c>
      <c r="E621" s="128"/>
    </row>
    <row r="622" spans="1:5" ht="17.25" customHeight="1" x14ac:dyDescent="0.25">
      <c r="A622" s="69">
        <v>4221</v>
      </c>
      <c r="B622" s="70" t="s">
        <v>51</v>
      </c>
      <c r="C622" s="150"/>
      <c r="D622" s="141">
        <v>599.79999999999995</v>
      </c>
      <c r="E622" s="128"/>
    </row>
    <row r="623" spans="1:5" ht="17.25" customHeight="1" x14ac:dyDescent="0.25">
      <c r="A623" s="69">
        <v>4222</v>
      </c>
      <c r="B623" s="70" t="s">
        <v>114</v>
      </c>
      <c r="C623" s="150"/>
      <c r="D623" s="141"/>
      <c r="E623" s="128"/>
    </row>
    <row r="624" spans="1:5" ht="17.25" customHeight="1" x14ac:dyDescent="0.25">
      <c r="A624" s="69">
        <v>4224</v>
      </c>
      <c r="B624" s="70" t="s">
        <v>69</v>
      </c>
      <c r="C624" s="130"/>
      <c r="D624" s="141">
        <v>170217.82</v>
      </c>
      <c r="E624" s="128"/>
    </row>
    <row r="625" spans="1:5" ht="17.25" customHeight="1" x14ac:dyDescent="0.25">
      <c r="A625" s="69">
        <v>4225</v>
      </c>
      <c r="B625" s="70" t="s">
        <v>141</v>
      </c>
      <c r="C625" s="150"/>
      <c r="D625" s="141">
        <v>5926.16</v>
      </c>
      <c r="E625" s="128"/>
    </row>
    <row r="626" spans="1:5" ht="17.25" customHeight="1" x14ac:dyDescent="0.25">
      <c r="A626" s="69">
        <v>4227</v>
      </c>
      <c r="B626" s="70" t="s">
        <v>229</v>
      </c>
      <c r="C626" s="150"/>
      <c r="D626" s="141"/>
      <c r="E626" s="128"/>
    </row>
    <row r="627" spans="1:5" x14ac:dyDescent="0.25">
      <c r="A627" s="147" t="s">
        <v>200</v>
      </c>
      <c r="B627" s="148" t="s">
        <v>201</v>
      </c>
      <c r="C627" s="104">
        <f>C628+C674</f>
        <v>17126000</v>
      </c>
      <c r="D627" s="104">
        <f>D628+D674</f>
        <v>14072250.24</v>
      </c>
      <c r="E627" s="128">
        <f t="shared" si="9"/>
        <v>82.168925843746351</v>
      </c>
    </row>
    <row r="628" spans="1:5" x14ac:dyDescent="0.25">
      <c r="A628" s="64">
        <v>3</v>
      </c>
      <c r="B628" s="65" t="s">
        <v>11</v>
      </c>
      <c r="C628" s="129">
        <f>C638+C664</f>
        <v>2126000</v>
      </c>
      <c r="D628" s="129">
        <f>D638+D664</f>
        <v>2001722.72</v>
      </c>
      <c r="E628" s="128">
        <f t="shared" si="9"/>
        <v>94.154408278457197</v>
      </c>
    </row>
    <row r="629" spans="1:5" x14ac:dyDescent="0.25">
      <c r="A629" s="64">
        <v>31</v>
      </c>
      <c r="B629" s="65" t="s">
        <v>12</v>
      </c>
      <c r="C629" s="130"/>
      <c r="D629" s="130"/>
      <c r="E629" s="128"/>
    </row>
    <row r="630" spans="1:5" x14ac:dyDescent="0.25">
      <c r="A630" s="64">
        <v>311</v>
      </c>
      <c r="B630" s="65" t="s">
        <v>14</v>
      </c>
      <c r="C630" s="130"/>
      <c r="D630" s="130"/>
      <c r="E630" s="128"/>
    </row>
    <row r="631" spans="1:5" x14ac:dyDescent="0.25">
      <c r="A631" s="69">
        <v>3111</v>
      </c>
      <c r="B631" s="70" t="s">
        <v>14</v>
      </c>
      <c r="C631" s="130"/>
      <c r="D631" s="130"/>
      <c r="E631" s="128"/>
    </row>
    <row r="632" spans="1:5" x14ac:dyDescent="0.25">
      <c r="A632" s="69">
        <v>3112</v>
      </c>
      <c r="B632" s="70" t="s">
        <v>182</v>
      </c>
      <c r="C632" s="130"/>
      <c r="D632" s="130"/>
      <c r="E632" s="128"/>
    </row>
    <row r="633" spans="1:5" x14ac:dyDescent="0.25">
      <c r="A633" s="64">
        <v>312</v>
      </c>
      <c r="B633" s="65" t="s">
        <v>18</v>
      </c>
      <c r="C633" s="130"/>
      <c r="D633" s="130"/>
      <c r="E633" s="128"/>
    </row>
    <row r="634" spans="1:5" x14ac:dyDescent="0.25">
      <c r="A634" s="69">
        <v>3121</v>
      </c>
      <c r="B634" s="70" t="s">
        <v>18</v>
      </c>
      <c r="C634" s="130"/>
      <c r="D634" s="130"/>
      <c r="E634" s="128"/>
    </row>
    <row r="635" spans="1:5" x14ac:dyDescent="0.25">
      <c r="A635" s="64">
        <v>313</v>
      </c>
      <c r="B635" s="132" t="s">
        <v>15</v>
      </c>
      <c r="C635" s="130"/>
      <c r="D635" s="130"/>
      <c r="E635" s="128"/>
    </row>
    <row r="636" spans="1:5" x14ac:dyDescent="0.25">
      <c r="A636" s="69">
        <v>3132</v>
      </c>
      <c r="B636" s="70" t="s">
        <v>16</v>
      </c>
      <c r="C636" s="130"/>
      <c r="D636" s="130"/>
      <c r="E636" s="128"/>
    </row>
    <row r="637" spans="1:5" x14ac:dyDescent="0.25">
      <c r="A637" s="69">
        <v>3133</v>
      </c>
      <c r="B637" s="133" t="s">
        <v>17</v>
      </c>
      <c r="C637" s="130"/>
      <c r="D637" s="130"/>
      <c r="E637" s="128"/>
    </row>
    <row r="638" spans="1:5" x14ac:dyDescent="0.25">
      <c r="A638" s="64">
        <v>32</v>
      </c>
      <c r="B638" s="65" t="s">
        <v>19</v>
      </c>
      <c r="C638" s="129">
        <v>1506000</v>
      </c>
      <c r="D638" s="129">
        <f>D644+D651</f>
        <v>1438229.43</v>
      </c>
      <c r="E638" s="128">
        <f t="shared" si="9"/>
        <v>95.499962151394413</v>
      </c>
    </row>
    <row r="639" spans="1:5" x14ac:dyDescent="0.25">
      <c r="A639" s="64">
        <v>321</v>
      </c>
      <c r="B639" s="65" t="s">
        <v>20</v>
      </c>
      <c r="C639" s="130"/>
      <c r="D639" s="130"/>
      <c r="E639" s="128"/>
    </row>
    <row r="640" spans="1:5" x14ac:dyDescent="0.25">
      <c r="A640" s="69">
        <v>3211</v>
      </c>
      <c r="B640" s="70" t="s">
        <v>22</v>
      </c>
      <c r="C640" s="130"/>
      <c r="D640" s="130"/>
      <c r="E640" s="128"/>
    </row>
    <row r="641" spans="1:5" x14ac:dyDescent="0.25">
      <c r="A641" s="69">
        <v>3212</v>
      </c>
      <c r="B641" s="133" t="s">
        <v>24</v>
      </c>
      <c r="C641" s="130"/>
      <c r="D641" s="130"/>
      <c r="E641" s="128"/>
    </row>
    <row r="642" spans="1:5" x14ac:dyDescent="0.25">
      <c r="A642" s="69">
        <v>3213</v>
      </c>
      <c r="B642" s="70" t="s">
        <v>183</v>
      </c>
      <c r="C642" s="130"/>
      <c r="D642" s="130"/>
      <c r="E642" s="128"/>
    </row>
    <row r="643" spans="1:5" x14ac:dyDescent="0.25">
      <c r="A643" s="69">
        <v>3214</v>
      </c>
      <c r="B643" s="70" t="s">
        <v>124</v>
      </c>
      <c r="C643" s="130"/>
      <c r="D643" s="130"/>
      <c r="E643" s="128"/>
    </row>
    <row r="644" spans="1:5" x14ac:dyDescent="0.25">
      <c r="A644" s="64">
        <v>322</v>
      </c>
      <c r="B644" s="65" t="s">
        <v>31</v>
      </c>
      <c r="C644" s="129"/>
      <c r="D644" s="129">
        <f>D647</f>
        <v>66757.210000000006</v>
      </c>
      <c r="E644" s="128"/>
    </row>
    <row r="645" spans="1:5" x14ac:dyDescent="0.25">
      <c r="A645" s="69">
        <v>3221</v>
      </c>
      <c r="B645" s="70" t="s">
        <v>33</v>
      </c>
      <c r="C645" s="130"/>
      <c r="D645" s="130"/>
      <c r="E645" s="128"/>
    </row>
    <row r="646" spans="1:5" x14ac:dyDescent="0.25">
      <c r="A646" s="69">
        <v>3222</v>
      </c>
      <c r="B646" s="70" t="s">
        <v>76</v>
      </c>
      <c r="C646" s="130"/>
      <c r="D646" s="130"/>
      <c r="E646" s="128"/>
    </row>
    <row r="647" spans="1:5" x14ac:dyDescent="0.25">
      <c r="A647" s="69">
        <v>3223</v>
      </c>
      <c r="B647" s="70" t="s">
        <v>35</v>
      </c>
      <c r="C647" s="130"/>
      <c r="D647" s="130">
        <v>66757.210000000006</v>
      </c>
      <c r="E647" s="128"/>
    </row>
    <row r="648" spans="1:5" x14ac:dyDescent="0.25">
      <c r="A648" s="69">
        <v>3224</v>
      </c>
      <c r="B648" s="133" t="s">
        <v>37</v>
      </c>
      <c r="C648" s="130"/>
      <c r="D648" s="130"/>
      <c r="E648" s="128"/>
    </row>
    <row r="649" spans="1:5" x14ac:dyDescent="0.25">
      <c r="A649" s="69">
        <v>3225</v>
      </c>
      <c r="B649" s="133" t="s">
        <v>62</v>
      </c>
      <c r="C649" s="130"/>
      <c r="D649" s="130"/>
      <c r="E649" s="128"/>
    </row>
    <row r="650" spans="1:5" x14ac:dyDescent="0.25">
      <c r="A650" s="69">
        <v>3227</v>
      </c>
      <c r="B650" s="133" t="s">
        <v>184</v>
      </c>
      <c r="C650" s="130"/>
      <c r="D650" s="130"/>
      <c r="E650" s="128"/>
    </row>
    <row r="651" spans="1:5" x14ac:dyDescent="0.25">
      <c r="A651" s="64">
        <v>323</v>
      </c>
      <c r="B651" s="132" t="s">
        <v>25</v>
      </c>
      <c r="C651" s="129"/>
      <c r="D651" s="129">
        <f>D652+D653+D655+D656+D658+D660</f>
        <v>1371472.22</v>
      </c>
      <c r="E651" s="128"/>
    </row>
    <row r="652" spans="1:5" x14ac:dyDescent="0.25">
      <c r="A652" s="69">
        <v>3231</v>
      </c>
      <c r="B652" s="70" t="s">
        <v>78</v>
      </c>
      <c r="C652" s="130"/>
      <c r="D652" s="130">
        <v>191425.61</v>
      </c>
      <c r="E652" s="128"/>
    </row>
    <row r="653" spans="1:5" x14ac:dyDescent="0.25">
      <c r="A653" s="69">
        <v>3232</v>
      </c>
      <c r="B653" s="70" t="s">
        <v>80</v>
      </c>
      <c r="C653" s="130"/>
      <c r="D653" s="130">
        <v>33271.9</v>
      </c>
      <c r="E653" s="128"/>
    </row>
    <row r="654" spans="1:5" x14ac:dyDescent="0.25">
      <c r="A654" s="69">
        <v>3233</v>
      </c>
      <c r="B654" s="70" t="s">
        <v>106</v>
      </c>
      <c r="C654" s="130"/>
      <c r="D654" s="130"/>
      <c r="E654" s="128"/>
    </row>
    <row r="655" spans="1:5" x14ac:dyDescent="0.25">
      <c r="A655" s="69">
        <v>3234</v>
      </c>
      <c r="B655" s="70" t="s">
        <v>65</v>
      </c>
      <c r="C655" s="130"/>
      <c r="D655" s="130">
        <v>20997.21</v>
      </c>
      <c r="E655" s="128"/>
    </row>
    <row r="656" spans="1:5" x14ac:dyDescent="0.25">
      <c r="A656" s="69">
        <v>3235</v>
      </c>
      <c r="B656" s="70" t="s">
        <v>82</v>
      </c>
      <c r="C656" s="130"/>
      <c r="D656" s="130">
        <v>1054205.53</v>
      </c>
      <c r="E656" s="128"/>
    </row>
    <row r="657" spans="1:5" x14ac:dyDescent="0.25">
      <c r="A657" s="69">
        <v>3236</v>
      </c>
      <c r="B657" s="70" t="s">
        <v>185</v>
      </c>
      <c r="C657" s="130"/>
      <c r="D657" s="130"/>
      <c r="E657" s="128"/>
    </row>
    <row r="658" spans="1:5" x14ac:dyDescent="0.25">
      <c r="A658" s="69">
        <v>3237</v>
      </c>
      <c r="B658" s="70" t="s">
        <v>83</v>
      </c>
      <c r="C658" s="130"/>
      <c r="D658" s="130">
        <v>45891.08</v>
      </c>
      <c r="E658" s="128"/>
    </row>
    <row r="659" spans="1:5" x14ac:dyDescent="0.25">
      <c r="A659" s="69">
        <v>3238</v>
      </c>
      <c r="B659" s="70" t="s">
        <v>85</v>
      </c>
      <c r="C659" s="130"/>
      <c r="D659" s="130"/>
      <c r="E659" s="128"/>
    </row>
    <row r="660" spans="1:5" x14ac:dyDescent="0.25">
      <c r="A660" s="69">
        <v>3239</v>
      </c>
      <c r="B660" s="70" t="s">
        <v>41</v>
      </c>
      <c r="C660" s="130"/>
      <c r="D660" s="130">
        <v>25680.89</v>
      </c>
      <c r="E660" s="128"/>
    </row>
    <row r="661" spans="1:5" x14ac:dyDescent="0.25">
      <c r="A661" s="64">
        <v>35</v>
      </c>
      <c r="B661" s="65" t="s">
        <v>129</v>
      </c>
      <c r="C661" s="129"/>
      <c r="D661" s="130"/>
      <c r="E661" s="128"/>
    </row>
    <row r="662" spans="1:5" x14ac:dyDescent="0.25">
      <c r="A662" s="64">
        <v>353</v>
      </c>
      <c r="B662" s="65" t="s">
        <v>189</v>
      </c>
      <c r="C662" s="130"/>
      <c r="D662" s="130"/>
      <c r="E662" s="128"/>
    </row>
    <row r="663" spans="1:5" x14ac:dyDescent="0.25">
      <c r="A663" s="69">
        <v>3531</v>
      </c>
      <c r="B663" s="70" t="s">
        <v>189</v>
      </c>
      <c r="C663" s="130"/>
      <c r="D663" s="130"/>
      <c r="E663" s="128"/>
    </row>
    <row r="664" spans="1:5" x14ac:dyDescent="0.25">
      <c r="A664" s="64">
        <v>36</v>
      </c>
      <c r="B664" s="65" t="s">
        <v>190</v>
      </c>
      <c r="C664" s="129">
        <v>620000</v>
      </c>
      <c r="D664" s="129">
        <f>D665</f>
        <v>563493.29</v>
      </c>
      <c r="E664" s="128">
        <f t="shared" ref="E646:E695" si="10">D664/C664*100</f>
        <v>90.886014516129038</v>
      </c>
    </row>
    <row r="665" spans="1:5" x14ac:dyDescent="0.25">
      <c r="A665" s="64">
        <v>369</v>
      </c>
      <c r="B665" s="65" t="s">
        <v>191</v>
      </c>
      <c r="C665" s="129"/>
      <c r="D665" s="129">
        <f>D667</f>
        <v>563493.29</v>
      </c>
      <c r="E665" s="128"/>
    </row>
    <row r="666" spans="1:5" x14ac:dyDescent="0.25">
      <c r="A666" s="69">
        <v>3691</v>
      </c>
      <c r="B666" s="70" t="s">
        <v>191</v>
      </c>
      <c r="C666" s="130"/>
      <c r="D666" s="130"/>
      <c r="E666" s="128"/>
    </row>
    <row r="667" spans="1:5" x14ac:dyDescent="0.25">
      <c r="A667" s="69">
        <v>3693</v>
      </c>
      <c r="B667" s="70" t="s">
        <v>176</v>
      </c>
      <c r="C667" s="130"/>
      <c r="D667" s="130">
        <v>563493.29</v>
      </c>
      <c r="E667" s="128"/>
    </row>
    <row r="668" spans="1:5" x14ac:dyDescent="0.25">
      <c r="A668" s="64">
        <v>38</v>
      </c>
      <c r="B668" s="65" t="s">
        <v>138</v>
      </c>
      <c r="C668" s="130"/>
      <c r="D668" s="130"/>
      <c r="E668" s="128"/>
    </row>
    <row r="669" spans="1:5" x14ac:dyDescent="0.25">
      <c r="A669" s="64">
        <v>381</v>
      </c>
      <c r="B669" s="65" t="s">
        <v>156</v>
      </c>
      <c r="C669" s="130"/>
      <c r="D669" s="130"/>
      <c r="E669" s="128"/>
    </row>
    <row r="670" spans="1:5" x14ac:dyDescent="0.25">
      <c r="A670" s="69">
        <v>3811</v>
      </c>
      <c r="B670" s="70" t="s">
        <v>192</v>
      </c>
      <c r="C670" s="130"/>
      <c r="D670" s="130"/>
      <c r="E670" s="128"/>
    </row>
    <row r="671" spans="1:5" x14ac:dyDescent="0.25">
      <c r="A671" s="69">
        <v>3812</v>
      </c>
      <c r="B671" s="70" t="s">
        <v>193</v>
      </c>
      <c r="C671" s="130"/>
      <c r="D671" s="130"/>
      <c r="E671" s="128"/>
    </row>
    <row r="672" spans="1:5" x14ac:dyDescent="0.25">
      <c r="A672" s="64">
        <v>383</v>
      </c>
      <c r="B672" s="65" t="s">
        <v>194</v>
      </c>
      <c r="C672" s="130"/>
      <c r="D672" s="130"/>
      <c r="E672" s="128"/>
    </row>
    <row r="673" spans="1:5" x14ac:dyDescent="0.25">
      <c r="A673" s="69">
        <v>3831</v>
      </c>
      <c r="B673" s="70" t="s">
        <v>113</v>
      </c>
      <c r="C673" s="130"/>
      <c r="D673" s="130"/>
      <c r="E673" s="128"/>
    </row>
    <row r="674" spans="1:5" x14ac:dyDescent="0.25">
      <c r="A674" s="64">
        <v>4</v>
      </c>
      <c r="B674" s="65" t="s">
        <v>94</v>
      </c>
      <c r="C674" s="129">
        <v>15000000</v>
      </c>
      <c r="D674" s="129">
        <f>D675+D678</f>
        <v>12070527.52</v>
      </c>
      <c r="E674" s="128">
        <f t="shared" si="10"/>
        <v>80.470183466666668</v>
      </c>
    </row>
    <row r="675" spans="1:5" x14ac:dyDescent="0.25">
      <c r="A675" s="64">
        <v>41</v>
      </c>
      <c r="B675" s="65" t="s">
        <v>95</v>
      </c>
      <c r="C675" s="129"/>
      <c r="D675" s="129">
        <f>D676</f>
        <v>4142412.16</v>
      </c>
      <c r="E675" s="128"/>
    </row>
    <row r="676" spans="1:5" x14ac:dyDescent="0.25">
      <c r="A676" s="64">
        <v>412</v>
      </c>
      <c r="B676" s="65" t="s">
        <v>140</v>
      </c>
      <c r="C676" s="129"/>
      <c r="D676" s="129">
        <f>D677</f>
        <v>4142412.16</v>
      </c>
      <c r="E676" s="128"/>
    </row>
    <row r="677" spans="1:5" x14ac:dyDescent="0.25">
      <c r="A677" s="69">
        <v>4124</v>
      </c>
      <c r="B677" s="70" t="s">
        <v>202</v>
      </c>
      <c r="C677" s="130"/>
      <c r="D677" s="130">
        <v>4142412.16</v>
      </c>
      <c r="E677" s="128"/>
    </row>
    <row r="678" spans="1:5" x14ac:dyDescent="0.25">
      <c r="A678" s="64">
        <v>45</v>
      </c>
      <c r="B678" s="65" t="s">
        <v>199</v>
      </c>
      <c r="C678" s="129"/>
      <c r="D678" s="129">
        <f>D679</f>
        <v>7928115.3600000003</v>
      </c>
      <c r="E678" s="128"/>
    </row>
    <row r="679" spans="1:5" x14ac:dyDescent="0.25">
      <c r="A679" s="64">
        <v>451</v>
      </c>
      <c r="B679" s="65" t="s">
        <v>117</v>
      </c>
      <c r="C679" s="129"/>
      <c r="D679" s="129">
        <f>D680</f>
        <v>7928115.3600000003</v>
      </c>
      <c r="E679" s="128"/>
    </row>
    <row r="680" spans="1:5" x14ac:dyDescent="0.25">
      <c r="A680" s="69">
        <v>4511</v>
      </c>
      <c r="B680" s="70" t="s">
        <v>117</v>
      </c>
      <c r="C680" s="130"/>
      <c r="D680" s="130">
        <v>7928115.3600000003</v>
      </c>
      <c r="E680" s="128"/>
    </row>
    <row r="681" spans="1:5" x14ac:dyDescent="0.25">
      <c r="A681" s="127" t="s">
        <v>206</v>
      </c>
      <c r="B681" s="127" t="s">
        <v>233</v>
      </c>
      <c r="C681" s="128"/>
      <c r="D681" s="128"/>
      <c r="E681" s="128"/>
    </row>
    <row r="682" spans="1:5" x14ac:dyDescent="0.25">
      <c r="A682" s="64">
        <v>3</v>
      </c>
      <c r="B682" s="65" t="s">
        <v>11</v>
      </c>
      <c r="C682" s="129"/>
      <c r="D682" s="129"/>
      <c r="E682" s="128"/>
    </row>
    <row r="683" spans="1:5" x14ac:dyDescent="0.25">
      <c r="A683" s="64">
        <v>31</v>
      </c>
      <c r="B683" s="65" t="s">
        <v>12</v>
      </c>
      <c r="C683" s="129"/>
      <c r="D683" s="129"/>
      <c r="E683" s="128"/>
    </row>
    <row r="684" spans="1:5" x14ac:dyDescent="0.25">
      <c r="A684" s="64">
        <v>311</v>
      </c>
      <c r="B684" s="65" t="s">
        <v>14</v>
      </c>
      <c r="C684" s="129"/>
      <c r="D684" s="129"/>
      <c r="E684" s="128"/>
    </row>
    <row r="685" spans="1:5" x14ac:dyDescent="0.25">
      <c r="A685" s="69">
        <v>3111</v>
      </c>
      <c r="B685" s="70" t="s">
        <v>14</v>
      </c>
      <c r="C685" s="130"/>
      <c r="D685" s="130"/>
      <c r="E685" s="128"/>
    </row>
    <row r="686" spans="1:5" x14ac:dyDescent="0.25">
      <c r="A686" s="69">
        <v>3112</v>
      </c>
      <c r="B686" s="70" t="s">
        <v>182</v>
      </c>
      <c r="C686" s="130"/>
      <c r="D686" s="130"/>
      <c r="E686" s="128"/>
    </row>
    <row r="687" spans="1:5" x14ac:dyDescent="0.25">
      <c r="A687" s="64">
        <v>312</v>
      </c>
      <c r="B687" s="65" t="s">
        <v>18</v>
      </c>
      <c r="C687" s="129"/>
      <c r="D687" s="129"/>
      <c r="E687" s="128"/>
    </row>
    <row r="688" spans="1:5" x14ac:dyDescent="0.25">
      <c r="A688" s="69">
        <v>3121</v>
      </c>
      <c r="B688" s="70" t="s">
        <v>18</v>
      </c>
      <c r="C688" s="130"/>
      <c r="D688" s="130"/>
      <c r="E688" s="128"/>
    </row>
    <row r="689" spans="1:5" x14ac:dyDescent="0.25">
      <c r="A689" s="64">
        <v>313</v>
      </c>
      <c r="B689" s="65" t="s">
        <v>15</v>
      </c>
      <c r="C689" s="129"/>
      <c r="D689" s="129"/>
      <c r="E689" s="128"/>
    </row>
    <row r="690" spans="1:5" x14ac:dyDescent="0.25">
      <c r="A690" s="69">
        <v>3132</v>
      </c>
      <c r="B690" s="70" t="s">
        <v>16</v>
      </c>
      <c r="C690" s="130"/>
      <c r="D690" s="130"/>
      <c r="E690" s="128"/>
    </row>
    <row r="691" spans="1:5" x14ac:dyDescent="0.25">
      <c r="A691" s="69">
        <v>3133</v>
      </c>
      <c r="B691" s="133" t="s">
        <v>17</v>
      </c>
      <c r="C691" s="130"/>
      <c r="D691" s="130"/>
      <c r="E691" s="128"/>
    </row>
    <row r="692" spans="1:5" x14ac:dyDescent="0.25">
      <c r="A692" s="64">
        <v>32</v>
      </c>
      <c r="B692" s="65" t="s">
        <v>19</v>
      </c>
      <c r="C692" s="129"/>
      <c r="D692" s="129"/>
      <c r="E692" s="128"/>
    </row>
    <row r="693" spans="1:5" x14ac:dyDescent="0.25">
      <c r="A693" s="64">
        <v>45</v>
      </c>
      <c r="B693" s="143" t="s">
        <v>199</v>
      </c>
      <c r="C693" s="129"/>
      <c r="D693" s="129"/>
      <c r="E693" s="128"/>
    </row>
    <row r="694" spans="1:5" x14ac:dyDescent="0.25">
      <c r="A694" s="64">
        <v>452</v>
      </c>
      <c r="B694" s="143" t="s">
        <v>226</v>
      </c>
      <c r="C694" s="129"/>
      <c r="D694" s="129"/>
      <c r="E694" s="128"/>
    </row>
    <row r="695" spans="1:5" x14ac:dyDescent="0.25">
      <c r="A695" s="69">
        <v>4521</v>
      </c>
      <c r="B695" s="144" t="s">
        <v>226</v>
      </c>
      <c r="C695" s="130"/>
      <c r="D695" s="130"/>
      <c r="E695" s="128"/>
    </row>
    <row r="696" spans="1:5" x14ac:dyDescent="0.25">
      <c r="A696" s="151"/>
      <c r="B696" s="151"/>
      <c r="C696" s="152"/>
      <c r="D696" s="152"/>
      <c r="E696" s="128"/>
    </row>
  </sheetData>
  <mergeCells count="1">
    <mergeCell ref="A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FE9C66-1B08-4434-865E-74DD006F16A2}">
  <dimension ref="A1"/>
  <sheetViews>
    <sheetView workbookViewId="0">
      <selection activeCell="N24" sqref="N24"/>
    </sheetView>
  </sheetViews>
  <sheetFormatPr defaultRowHeight="15" x14ac:dyDescent="0.25"/>
  <sheetData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D76AF8-0471-4EB5-8F0A-44095A7470F7}">
  <dimension ref="A1:I679"/>
  <sheetViews>
    <sheetView workbookViewId="0">
      <selection activeCell="H22" sqref="H22"/>
    </sheetView>
  </sheetViews>
  <sheetFormatPr defaultColWidth="9.140625" defaultRowHeight="15" x14ac:dyDescent="0.25"/>
  <cols>
    <col min="1" max="1" width="9.7109375" style="169" customWidth="1"/>
    <col min="2" max="2" width="54" style="169" customWidth="1"/>
    <col min="3" max="3" width="13.5703125" style="169" customWidth="1"/>
    <col min="4" max="4" width="11.85546875" style="169" bestFit="1" customWidth="1"/>
    <col min="5" max="5" width="14" style="170" bestFit="1" customWidth="1"/>
    <col min="6" max="6" width="9.42578125" style="171" customWidth="1"/>
    <col min="7" max="7" width="15.140625" style="155" customWidth="1"/>
    <col min="8" max="9" width="10.7109375" style="155" bestFit="1" customWidth="1"/>
    <col min="10" max="10" width="10.28515625" style="155" bestFit="1" customWidth="1"/>
    <col min="11" max="11" width="11.85546875" style="155" bestFit="1" customWidth="1"/>
    <col min="12" max="12" width="15.42578125" style="155" customWidth="1"/>
    <col min="13" max="16384" width="9.140625" style="155"/>
  </cols>
  <sheetData>
    <row r="1" spans="1:7" ht="15.75" customHeight="1" x14ac:dyDescent="0.25">
      <c r="A1" s="187" t="s">
        <v>0</v>
      </c>
      <c r="B1" s="187"/>
      <c r="C1" s="187"/>
      <c r="D1" s="187"/>
      <c r="E1" s="187"/>
      <c r="F1" s="187"/>
      <c r="G1" s="154"/>
    </row>
    <row r="2" spans="1:7" s="156" customFormat="1" ht="15.75" customHeight="1" x14ac:dyDescent="0.25">
      <c r="A2" s="187" t="s">
        <v>1</v>
      </c>
      <c r="B2" s="187"/>
      <c r="C2" s="187"/>
      <c r="D2" s="187"/>
      <c r="E2" s="187"/>
      <c r="F2" s="187"/>
    </row>
    <row r="3" spans="1:7" s="158" customFormat="1" x14ac:dyDescent="0.25">
      <c r="A3" s="1"/>
      <c r="B3" s="1"/>
      <c r="C3" s="1"/>
      <c r="D3" s="2"/>
      <c r="E3" s="3"/>
      <c r="F3" s="4"/>
      <c r="G3" s="157"/>
    </row>
    <row r="4" spans="1:7" s="158" customFormat="1" ht="30" x14ac:dyDescent="0.25">
      <c r="A4" s="5" t="s">
        <v>2</v>
      </c>
      <c r="B4" s="5" t="s">
        <v>3</v>
      </c>
      <c r="C4" s="5"/>
      <c r="D4" s="6" t="s">
        <v>4</v>
      </c>
      <c r="E4" s="7" t="s">
        <v>5</v>
      </c>
      <c r="F4" s="6" t="s">
        <v>6</v>
      </c>
      <c r="G4" s="157"/>
    </row>
    <row r="5" spans="1:7" s="158" customFormat="1" x14ac:dyDescent="0.25">
      <c r="A5" s="188">
        <v>1</v>
      </c>
      <c r="B5" s="189"/>
      <c r="C5" s="8"/>
      <c r="D5" s="6">
        <v>2</v>
      </c>
      <c r="E5" s="7">
        <v>3</v>
      </c>
      <c r="F5" s="9" t="s">
        <v>7</v>
      </c>
      <c r="G5" s="157"/>
    </row>
    <row r="6" spans="1:7" s="158" customFormat="1" x14ac:dyDescent="0.25">
      <c r="A6" s="10"/>
      <c r="B6" s="11"/>
      <c r="C6" s="11"/>
      <c r="D6" s="12">
        <f>D7+D24+D56+D70+D160+D223+D290+D355+D420+D452+D581+D664</f>
        <v>21336086</v>
      </c>
      <c r="E6" s="13">
        <f>E7+E24+E56+E70+E115+E160+E223+E290+E355+E420+E452+E502+E581</f>
        <v>12165897.949999999</v>
      </c>
      <c r="F6" s="12">
        <f>SUM(E6/D6*100)</f>
        <v>57.020289241428813</v>
      </c>
      <c r="G6" s="157"/>
    </row>
    <row r="7" spans="1:7" s="158" customFormat="1" x14ac:dyDescent="0.25">
      <c r="A7" s="14" t="s">
        <v>8</v>
      </c>
      <c r="B7" s="15" t="s">
        <v>9</v>
      </c>
      <c r="C7" s="15"/>
      <c r="D7" s="16">
        <f>D9</f>
        <v>5073503</v>
      </c>
      <c r="E7" s="17">
        <f>E9</f>
        <v>2443449.81</v>
      </c>
      <c r="F7" s="12">
        <f>SUM(E7/D7*100)</f>
        <v>48.161000594658169</v>
      </c>
      <c r="G7" s="157"/>
    </row>
    <row r="8" spans="1:7" s="158" customFormat="1" ht="15" customHeight="1" x14ac:dyDescent="0.25">
      <c r="A8" s="18">
        <v>11</v>
      </c>
      <c r="B8" s="18" t="s">
        <v>10</v>
      </c>
      <c r="C8" s="18"/>
      <c r="D8" s="19">
        <f>D10+D18</f>
        <v>5073503</v>
      </c>
      <c r="E8" s="20">
        <f>SUM(E9)</f>
        <v>2443449.81</v>
      </c>
      <c r="F8" s="19">
        <f>SUM(E8/D8*100)</f>
        <v>48.161000594658169</v>
      </c>
      <c r="G8" s="157"/>
    </row>
    <row r="9" spans="1:7" s="159" customFormat="1" x14ac:dyDescent="0.25">
      <c r="A9" s="21">
        <v>3</v>
      </c>
      <c r="B9" s="22" t="s">
        <v>11</v>
      </c>
      <c r="C9" s="22"/>
      <c r="D9" s="23">
        <f>SUM(D10,D18)</f>
        <v>5073503</v>
      </c>
      <c r="E9" s="24">
        <f>E10+E18</f>
        <v>2443449.81</v>
      </c>
      <c r="F9" s="25">
        <f>SUM(E9/D9*100)</f>
        <v>48.161000594658169</v>
      </c>
    </row>
    <row r="10" spans="1:7" s="158" customFormat="1" ht="14.25" customHeight="1" x14ac:dyDescent="0.25">
      <c r="A10" s="26">
        <v>31</v>
      </c>
      <c r="B10" s="27" t="s">
        <v>12</v>
      </c>
      <c r="C10" s="27"/>
      <c r="D10" s="28">
        <v>4958906</v>
      </c>
      <c r="E10" s="29">
        <f>E11+E13+E16</f>
        <v>2399226.62</v>
      </c>
      <c r="F10" s="30">
        <f>SUM(E10/D10*100)</f>
        <v>48.382175826684353</v>
      </c>
      <c r="G10" s="157"/>
    </row>
    <row r="11" spans="1:7" s="161" customFormat="1" ht="14.25" customHeight="1" x14ac:dyDescent="0.25">
      <c r="A11" s="31">
        <v>311</v>
      </c>
      <c r="B11" s="32" t="s">
        <v>13</v>
      </c>
      <c r="C11" s="32"/>
      <c r="D11" s="33"/>
      <c r="E11" s="34">
        <f>SUM(E12)</f>
        <v>2008877.16</v>
      </c>
      <c r="F11" s="35"/>
      <c r="G11" s="160"/>
    </row>
    <row r="12" spans="1:7" ht="14.25" customHeight="1" x14ac:dyDescent="0.25">
      <c r="A12" s="36">
        <v>3111</v>
      </c>
      <c r="B12" s="37" t="s">
        <v>14</v>
      </c>
      <c r="C12" s="37"/>
      <c r="D12" s="38"/>
      <c r="E12" s="39">
        <v>2008877.16</v>
      </c>
      <c r="F12" s="40"/>
      <c r="G12" s="162"/>
    </row>
    <row r="13" spans="1:7" s="161" customFormat="1" ht="14.25" customHeight="1" x14ac:dyDescent="0.25">
      <c r="A13" s="31">
        <v>313</v>
      </c>
      <c r="B13" s="32" t="s">
        <v>15</v>
      </c>
      <c r="C13" s="32"/>
      <c r="D13" s="23"/>
      <c r="E13" s="24">
        <f>SUM(E14:E15)</f>
        <v>328489.67000000004</v>
      </c>
      <c r="F13" s="25"/>
      <c r="G13" s="160"/>
    </row>
    <row r="14" spans="1:7" ht="14.25" customHeight="1" x14ac:dyDescent="0.25">
      <c r="A14" s="36">
        <v>3132</v>
      </c>
      <c r="B14" s="37" t="s">
        <v>16</v>
      </c>
      <c r="C14" s="37"/>
      <c r="D14" s="38"/>
      <c r="E14" s="39">
        <f>328694.84-205.17</f>
        <v>328489.67000000004</v>
      </c>
      <c r="F14" s="40"/>
      <c r="G14" s="162"/>
    </row>
    <row r="15" spans="1:7" ht="14.25" customHeight="1" x14ac:dyDescent="0.25">
      <c r="A15" s="36">
        <v>3133</v>
      </c>
      <c r="B15" s="37" t="s">
        <v>17</v>
      </c>
      <c r="C15" s="37"/>
      <c r="D15" s="38"/>
      <c r="E15" s="39"/>
      <c r="F15" s="40"/>
      <c r="G15" s="162"/>
    </row>
    <row r="16" spans="1:7" ht="14.25" customHeight="1" x14ac:dyDescent="0.25">
      <c r="A16" s="31">
        <v>312</v>
      </c>
      <c r="B16" s="32" t="s">
        <v>18</v>
      </c>
      <c r="C16" s="32"/>
      <c r="D16" s="38"/>
      <c r="E16" s="24">
        <f>E17</f>
        <v>61859.79</v>
      </c>
      <c r="F16" s="40"/>
      <c r="G16" s="162"/>
    </row>
    <row r="17" spans="1:7" ht="14.25" customHeight="1" x14ac:dyDescent="0.25">
      <c r="A17" s="36">
        <v>3121</v>
      </c>
      <c r="B17" s="37" t="s">
        <v>18</v>
      </c>
      <c r="C17" s="37"/>
      <c r="D17" s="38"/>
      <c r="E17" s="39">
        <v>61859.79</v>
      </c>
      <c r="F17" s="40"/>
      <c r="G17" s="162"/>
    </row>
    <row r="18" spans="1:7" s="158" customFormat="1" ht="14.25" customHeight="1" x14ac:dyDescent="0.25">
      <c r="A18" s="26">
        <v>32</v>
      </c>
      <c r="B18" s="27" t="s">
        <v>19</v>
      </c>
      <c r="C18" s="27"/>
      <c r="D18" s="41">
        <v>114597</v>
      </c>
      <c r="E18" s="42">
        <f>SUM(E19)+E22</f>
        <v>44223.19</v>
      </c>
      <c r="F18" s="43">
        <f>SUM(E18/D18*100)</f>
        <v>38.590181243837101</v>
      </c>
      <c r="G18" s="157"/>
    </row>
    <row r="19" spans="1:7" s="161" customFormat="1" ht="14.25" customHeight="1" x14ac:dyDescent="0.25">
      <c r="A19" s="31">
        <v>321</v>
      </c>
      <c r="B19" s="32" t="s">
        <v>20</v>
      </c>
      <c r="C19" s="32"/>
      <c r="D19" s="23"/>
      <c r="E19" s="24">
        <f>SUM(E20:E21)</f>
        <v>39369.43</v>
      </c>
      <c r="F19" s="25"/>
      <c r="G19" s="160"/>
    </row>
    <row r="20" spans="1:7" x14ac:dyDescent="0.25">
      <c r="A20" s="36" t="s">
        <v>21</v>
      </c>
      <c r="B20" s="37" t="s">
        <v>22</v>
      </c>
      <c r="C20" s="37"/>
      <c r="D20" s="38"/>
      <c r="E20" s="39"/>
      <c r="F20" s="40"/>
      <c r="G20" s="162"/>
    </row>
    <row r="21" spans="1:7" x14ac:dyDescent="0.25">
      <c r="A21" s="36" t="s">
        <v>23</v>
      </c>
      <c r="B21" s="37" t="s">
        <v>24</v>
      </c>
      <c r="C21" s="37"/>
      <c r="D21" s="38"/>
      <c r="E21" s="39">
        <v>39369.43</v>
      </c>
      <c r="F21" s="40"/>
      <c r="G21" s="162"/>
    </row>
    <row r="22" spans="1:7" x14ac:dyDescent="0.25">
      <c r="A22" s="31">
        <v>323</v>
      </c>
      <c r="B22" s="32" t="s">
        <v>25</v>
      </c>
      <c r="C22" s="32"/>
      <c r="D22" s="38"/>
      <c r="E22" s="24">
        <f>E23</f>
        <v>4853.76</v>
      </c>
      <c r="F22" s="40"/>
      <c r="G22" s="162"/>
    </row>
    <row r="23" spans="1:7" x14ac:dyDescent="0.25">
      <c r="A23" s="36">
        <v>3236</v>
      </c>
      <c r="B23" s="37" t="s">
        <v>26</v>
      </c>
      <c r="C23" s="37"/>
      <c r="D23" s="38"/>
      <c r="E23" s="39">
        <v>4853.76</v>
      </c>
      <c r="F23" s="40"/>
      <c r="G23" s="162"/>
    </row>
    <row r="24" spans="1:7" s="161" customFormat="1" x14ac:dyDescent="0.25">
      <c r="A24" s="44" t="s">
        <v>27</v>
      </c>
      <c r="B24" s="44" t="s">
        <v>28</v>
      </c>
      <c r="C24" s="44"/>
      <c r="D24" s="45">
        <f>D25+D52</f>
        <v>331806</v>
      </c>
      <c r="E24" s="46">
        <f>E26+E31+E48+E51</f>
        <v>120413.59000000001</v>
      </c>
      <c r="F24" s="19">
        <f t="shared" ref="F24" si="0">SUM(F25)</f>
        <v>55.079053708686551</v>
      </c>
      <c r="G24" s="160"/>
    </row>
    <row r="25" spans="1:7" s="161" customFormat="1" x14ac:dyDescent="0.25">
      <c r="A25" s="21">
        <v>3</v>
      </c>
      <c r="B25" s="22" t="s">
        <v>11</v>
      </c>
      <c r="C25" s="22"/>
      <c r="D25" s="47">
        <f>SUM(D26,D31)</f>
        <v>207378</v>
      </c>
      <c r="E25" s="48">
        <f>E26+E31+E48</f>
        <v>114221.84000000001</v>
      </c>
      <c r="F25" s="47">
        <f>SUM(E25/D25*100)</f>
        <v>55.079053708686551</v>
      </c>
      <c r="G25" s="160"/>
    </row>
    <row r="26" spans="1:7" s="158" customFormat="1" ht="15.75" customHeight="1" x14ac:dyDescent="0.25">
      <c r="A26" s="49">
        <v>31</v>
      </c>
      <c r="B26" s="22" t="s">
        <v>12</v>
      </c>
      <c r="C26" s="22"/>
      <c r="D26" s="50"/>
      <c r="E26" s="51">
        <f>E27+E29</f>
        <v>11830</v>
      </c>
      <c r="F26" s="50" t="e">
        <f>SUM(E26/D26*100)</f>
        <v>#DIV/0!</v>
      </c>
      <c r="G26" s="157"/>
    </row>
    <row r="27" spans="1:7" s="161" customFormat="1" ht="15.75" customHeight="1" x14ac:dyDescent="0.25">
      <c r="A27" s="52">
        <v>311</v>
      </c>
      <c r="B27" s="22" t="s">
        <v>13</v>
      </c>
      <c r="C27" s="22"/>
      <c r="D27" s="47"/>
      <c r="E27" s="48">
        <f>SUM(E28)</f>
        <v>10154.5</v>
      </c>
      <c r="F27" s="47"/>
      <c r="G27" s="160"/>
    </row>
    <row r="28" spans="1:7" ht="15.75" customHeight="1" x14ac:dyDescent="0.25">
      <c r="A28" s="53">
        <v>3111</v>
      </c>
      <c r="B28" s="54" t="s">
        <v>14</v>
      </c>
      <c r="C28" s="54"/>
      <c r="D28" s="55"/>
      <c r="E28" s="56">
        <v>10154.5</v>
      </c>
      <c r="F28" s="55"/>
      <c r="G28" s="162"/>
    </row>
    <row r="29" spans="1:7" ht="15.75" customHeight="1" x14ac:dyDescent="0.25">
      <c r="A29" s="52">
        <v>313</v>
      </c>
      <c r="B29" s="22" t="s">
        <v>15</v>
      </c>
      <c r="C29" s="22"/>
      <c r="D29" s="55"/>
      <c r="E29" s="48">
        <f>E30</f>
        <v>1675.5</v>
      </c>
      <c r="F29" s="55"/>
      <c r="G29" s="162"/>
    </row>
    <row r="30" spans="1:7" ht="15.75" customHeight="1" x14ac:dyDescent="0.25">
      <c r="A30" s="53">
        <v>3132</v>
      </c>
      <c r="B30" s="54" t="s">
        <v>29</v>
      </c>
      <c r="C30" s="54"/>
      <c r="D30" s="55"/>
      <c r="E30" s="56">
        <v>1675.5</v>
      </c>
      <c r="F30" s="55"/>
      <c r="G30" s="162"/>
    </row>
    <row r="31" spans="1:7" s="158" customFormat="1" ht="15.75" customHeight="1" x14ac:dyDescent="0.25">
      <c r="A31" s="49">
        <v>32</v>
      </c>
      <c r="B31" s="22" t="s">
        <v>19</v>
      </c>
      <c r="C31" s="22"/>
      <c r="D31" s="47">
        <v>207378</v>
      </c>
      <c r="E31" s="51">
        <f>E32+E35+E39+E44+E46</f>
        <v>102326.76000000001</v>
      </c>
      <c r="F31" s="50">
        <f>SUM(E31/D31*100)</f>
        <v>49.343112577033246</v>
      </c>
      <c r="G31" s="157"/>
    </row>
    <row r="32" spans="1:7" s="158" customFormat="1" ht="15.75" customHeight="1" x14ac:dyDescent="0.25">
      <c r="A32" s="49">
        <v>321</v>
      </c>
      <c r="B32" s="22" t="s">
        <v>20</v>
      </c>
      <c r="C32" s="22"/>
      <c r="D32" s="50"/>
      <c r="E32" s="48">
        <f>E33+E34</f>
        <v>51191.4</v>
      </c>
      <c r="F32" s="50"/>
      <c r="G32" s="157"/>
    </row>
    <row r="33" spans="1:7" s="158" customFormat="1" ht="15.75" customHeight="1" x14ac:dyDescent="0.25">
      <c r="A33" s="53">
        <v>3211</v>
      </c>
      <c r="B33" s="54" t="s">
        <v>22</v>
      </c>
      <c r="C33" s="54"/>
      <c r="D33" s="50"/>
      <c r="E33" s="56">
        <v>46728.11</v>
      </c>
      <c r="F33" s="50"/>
      <c r="G33" s="157"/>
    </row>
    <row r="34" spans="1:7" s="158" customFormat="1" ht="15.75" customHeight="1" x14ac:dyDescent="0.25">
      <c r="A34" s="53">
        <v>3213</v>
      </c>
      <c r="B34" s="54" t="s">
        <v>30</v>
      </c>
      <c r="C34" s="54"/>
      <c r="D34" s="50"/>
      <c r="E34" s="56">
        <v>4463.29</v>
      </c>
      <c r="F34" s="50"/>
      <c r="G34" s="157"/>
    </row>
    <row r="35" spans="1:7" s="161" customFormat="1" ht="15.75" customHeight="1" x14ac:dyDescent="0.25">
      <c r="A35" s="52">
        <v>322</v>
      </c>
      <c r="B35" s="22" t="s">
        <v>31</v>
      </c>
      <c r="C35" s="22"/>
      <c r="D35" s="47"/>
      <c r="E35" s="48">
        <f>SUM(E36:E38)</f>
        <v>2554.89</v>
      </c>
      <c r="F35" s="50"/>
      <c r="G35" s="160"/>
    </row>
    <row r="36" spans="1:7" ht="15.75" customHeight="1" x14ac:dyDescent="0.25">
      <c r="A36" s="53" t="s">
        <v>32</v>
      </c>
      <c r="B36" s="54" t="s">
        <v>33</v>
      </c>
      <c r="C36" s="54"/>
      <c r="D36" s="55"/>
      <c r="E36" s="39">
        <v>961.92</v>
      </c>
      <c r="F36" s="50"/>
    </row>
    <row r="37" spans="1:7" ht="15.75" customHeight="1" x14ac:dyDescent="0.25">
      <c r="A37" s="53" t="s">
        <v>34</v>
      </c>
      <c r="B37" s="54" t="s">
        <v>35</v>
      </c>
      <c r="C37" s="54"/>
      <c r="D37" s="55"/>
      <c r="E37" s="39">
        <v>249.18</v>
      </c>
      <c r="F37" s="50"/>
    </row>
    <row r="38" spans="1:7" ht="15.75" customHeight="1" x14ac:dyDescent="0.25">
      <c r="A38" s="53" t="s">
        <v>36</v>
      </c>
      <c r="B38" s="54" t="s">
        <v>37</v>
      </c>
      <c r="C38" s="54"/>
      <c r="D38" s="55"/>
      <c r="E38" s="39">
        <v>1343.79</v>
      </c>
      <c r="F38" s="50"/>
    </row>
    <row r="39" spans="1:7" ht="15.75" customHeight="1" x14ac:dyDescent="0.25">
      <c r="A39" s="52">
        <v>323</v>
      </c>
      <c r="B39" s="22" t="s">
        <v>25</v>
      </c>
      <c r="C39" s="22"/>
      <c r="D39" s="55"/>
      <c r="E39" s="24">
        <f>E40+E41+E42+E43</f>
        <v>41208.730000000003</v>
      </c>
      <c r="F39" s="50"/>
    </row>
    <row r="40" spans="1:7" ht="15.75" customHeight="1" x14ac:dyDescent="0.25">
      <c r="A40" s="53">
        <v>3231</v>
      </c>
      <c r="B40" s="54" t="s">
        <v>38</v>
      </c>
      <c r="C40" s="54"/>
      <c r="D40" s="55"/>
      <c r="E40" s="39">
        <v>945.36</v>
      </c>
      <c r="F40" s="50"/>
    </row>
    <row r="41" spans="1:7" ht="15.75" customHeight="1" x14ac:dyDescent="0.25">
      <c r="A41" s="53">
        <v>3237</v>
      </c>
      <c r="B41" s="54" t="s">
        <v>39</v>
      </c>
      <c r="C41" s="54"/>
      <c r="D41" s="55"/>
      <c r="E41" s="39">
        <v>19528.990000000002</v>
      </c>
      <c r="F41" s="50"/>
    </row>
    <row r="42" spans="1:7" ht="15.75" customHeight="1" x14ac:dyDescent="0.25">
      <c r="A42" s="53">
        <v>3238</v>
      </c>
      <c r="B42" s="54" t="s">
        <v>40</v>
      </c>
      <c r="C42" s="54"/>
      <c r="D42" s="55"/>
      <c r="E42" s="39">
        <v>16500</v>
      </c>
      <c r="F42" s="50"/>
    </row>
    <row r="43" spans="1:7" ht="15.75" customHeight="1" x14ac:dyDescent="0.25">
      <c r="A43" s="53">
        <v>3239</v>
      </c>
      <c r="B43" s="54" t="s">
        <v>41</v>
      </c>
      <c r="C43" s="54"/>
      <c r="D43" s="55"/>
      <c r="E43" s="39">
        <v>4234.38</v>
      </c>
      <c r="F43" s="50"/>
    </row>
    <row r="44" spans="1:7" ht="15.75" customHeight="1" x14ac:dyDescent="0.25">
      <c r="A44" s="52">
        <v>324</v>
      </c>
      <c r="B44" s="22" t="s">
        <v>42</v>
      </c>
      <c r="C44" s="22"/>
      <c r="D44" s="55"/>
      <c r="E44" s="24">
        <f>E45</f>
        <v>1474.32</v>
      </c>
      <c r="F44" s="50"/>
    </row>
    <row r="45" spans="1:7" ht="15.75" customHeight="1" x14ac:dyDescent="0.25">
      <c r="A45" s="53">
        <v>3241</v>
      </c>
      <c r="B45" s="54" t="s">
        <v>42</v>
      </c>
      <c r="C45" s="54"/>
      <c r="D45" s="55"/>
      <c r="E45" s="39">
        <v>1474.32</v>
      </c>
      <c r="F45" s="50"/>
    </row>
    <row r="46" spans="1:7" ht="15.75" customHeight="1" x14ac:dyDescent="0.25">
      <c r="A46" s="52">
        <v>329</v>
      </c>
      <c r="B46" s="22" t="s">
        <v>43</v>
      </c>
      <c r="C46" s="22"/>
      <c r="D46" s="55"/>
      <c r="E46" s="24">
        <f>E47</f>
        <v>5897.42</v>
      </c>
      <c r="F46" s="50"/>
    </row>
    <row r="47" spans="1:7" ht="15.75" customHeight="1" x14ac:dyDescent="0.25">
      <c r="A47" s="53">
        <v>3293</v>
      </c>
      <c r="B47" s="54" t="s">
        <v>44</v>
      </c>
      <c r="C47" s="54"/>
      <c r="D47" s="55"/>
      <c r="E47" s="39">
        <v>5897.42</v>
      </c>
      <c r="F47" s="50"/>
    </row>
    <row r="48" spans="1:7" ht="15.75" customHeight="1" x14ac:dyDescent="0.25">
      <c r="A48" s="52">
        <v>34</v>
      </c>
      <c r="B48" s="22" t="s">
        <v>45</v>
      </c>
      <c r="C48" s="22"/>
      <c r="D48" s="47"/>
      <c r="E48" s="24">
        <f>E49</f>
        <v>65.08</v>
      </c>
      <c r="F48" s="50"/>
    </row>
    <row r="49" spans="1:6" ht="15.75" customHeight="1" x14ac:dyDescent="0.25">
      <c r="A49" s="52">
        <v>343</v>
      </c>
      <c r="B49" s="22" t="s">
        <v>46</v>
      </c>
      <c r="C49" s="22"/>
      <c r="D49" s="55"/>
      <c r="E49" s="24">
        <f>E50</f>
        <v>65.08</v>
      </c>
      <c r="F49" s="50"/>
    </row>
    <row r="50" spans="1:6" ht="15.75" customHeight="1" x14ac:dyDescent="0.25">
      <c r="A50" s="53">
        <v>3432</v>
      </c>
      <c r="B50" s="54" t="s">
        <v>47</v>
      </c>
      <c r="C50" s="54"/>
      <c r="D50" s="55"/>
      <c r="E50" s="24">
        <v>65.08</v>
      </c>
      <c r="F50" s="50"/>
    </row>
    <row r="51" spans="1:6" ht="15.75" customHeight="1" x14ac:dyDescent="0.25">
      <c r="A51" s="52">
        <v>4</v>
      </c>
      <c r="B51" s="22" t="s">
        <v>48</v>
      </c>
      <c r="C51" s="22"/>
      <c r="D51" s="55"/>
      <c r="E51" s="24">
        <f>E52</f>
        <v>6191.75</v>
      </c>
      <c r="F51" s="50"/>
    </row>
    <row r="52" spans="1:6" ht="15.75" customHeight="1" x14ac:dyDescent="0.25">
      <c r="A52" s="52">
        <v>42</v>
      </c>
      <c r="B52" s="22" t="s">
        <v>49</v>
      </c>
      <c r="C52" s="22"/>
      <c r="D52" s="47">
        <v>124428</v>
      </c>
      <c r="E52" s="24">
        <f>E53</f>
        <v>6191.75</v>
      </c>
      <c r="F52" s="50">
        <f>SUM(E52/D52*100)</f>
        <v>4.9761709583052047</v>
      </c>
    </row>
    <row r="53" spans="1:6" ht="15.75" customHeight="1" x14ac:dyDescent="0.25">
      <c r="A53" s="52">
        <v>422</v>
      </c>
      <c r="B53" s="22" t="s">
        <v>50</v>
      </c>
      <c r="C53" s="22"/>
      <c r="D53" s="55"/>
      <c r="E53" s="24">
        <f>E54+E55</f>
        <v>6191.75</v>
      </c>
      <c r="F53" s="50"/>
    </row>
    <row r="54" spans="1:6" ht="15.75" customHeight="1" x14ac:dyDescent="0.25">
      <c r="A54" s="53">
        <v>4221</v>
      </c>
      <c r="B54" s="54" t="s">
        <v>51</v>
      </c>
      <c r="C54" s="54"/>
      <c r="D54" s="55"/>
      <c r="E54" s="39">
        <v>5646.21</v>
      </c>
      <c r="F54" s="50"/>
    </row>
    <row r="55" spans="1:6" ht="15.75" customHeight="1" x14ac:dyDescent="0.25">
      <c r="A55" s="53">
        <v>4227</v>
      </c>
      <c r="B55" s="54" t="s">
        <v>52</v>
      </c>
      <c r="C55" s="54"/>
      <c r="D55" s="55"/>
      <c r="E55" s="24">
        <v>545.54</v>
      </c>
      <c r="F55" s="50"/>
    </row>
    <row r="56" spans="1:6" ht="15.75" customHeight="1" x14ac:dyDescent="0.25">
      <c r="A56" s="57" t="s">
        <v>53</v>
      </c>
      <c r="B56" s="58" t="s">
        <v>54</v>
      </c>
      <c r="C56" s="58"/>
      <c r="D56" s="59">
        <f>D57</f>
        <v>143057</v>
      </c>
      <c r="E56" s="60">
        <f>E57+E63+E67</f>
        <v>19812.859999999997</v>
      </c>
      <c r="F56" s="50">
        <f>SUM(E56/D56*100)</f>
        <v>13.849626372704584</v>
      </c>
    </row>
    <row r="57" spans="1:6" ht="15.75" customHeight="1" x14ac:dyDescent="0.25">
      <c r="A57" s="49">
        <v>31</v>
      </c>
      <c r="B57" s="22" t="s">
        <v>12</v>
      </c>
      <c r="C57" s="22"/>
      <c r="D57" s="47">
        <v>143057</v>
      </c>
      <c r="E57" s="24">
        <f>E58+E60</f>
        <v>10918.699999999999</v>
      </c>
      <c r="F57" s="50">
        <f>SUM(E57/D57*100)</f>
        <v>7.6324122552548976</v>
      </c>
    </row>
    <row r="58" spans="1:6" ht="15.75" customHeight="1" x14ac:dyDescent="0.25">
      <c r="A58" s="52">
        <v>311</v>
      </c>
      <c r="B58" s="22" t="s">
        <v>13</v>
      </c>
      <c r="C58" s="22"/>
      <c r="D58" s="55"/>
      <c r="E58" s="24">
        <f>E59</f>
        <v>9316.32</v>
      </c>
      <c r="F58" s="50"/>
    </row>
    <row r="59" spans="1:6" ht="15.75" customHeight="1" x14ac:dyDescent="0.25">
      <c r="A59" s="53">
        <v>3111</v>
      </c>
      <c r="B59" s="54" t="s">
        <v>14</v>
      </c>
      <c r="C59" s="54"/>
      <c r="D59" s="55"/>
      <c r="E59" s="39">
        <v>9316.32</v>
      </c>
      <c r="F59" s="50"/>
    </row>
    <row r="60" spans="1:6" ht="15.75" customHeight="1" x14ac:dyDescent="0.25">
      <c r="A60" s="52">
        <v>313</v>
      </c>
      <c r="B60" s="22" t="s">
        <v>15</v>
      </c>
      <c r="C60" s="22"/>
      <c r="D60" s="55"/>
      <c r="E60" s="24">
        <f>E61+E62</f>
        <v>1602.3799999999999</v>
      </c>
      <c r="F60" s="50"/>
    </row>
    <row r="61" spans="1:6" ht="15.75" customHeight="1" x14ac:dyDescent="0.25">
      <c r="A61" s="53">
        <v>3132</v>
      </c>
      <c r="B61" s="54" t="s">
        <v>29</v>
      </c>
      <c r="C61" s="54"/>
      <c r="D61" s="55"/>
      <c r="E61" s="39">
        <v>1452.03</v>
      </c>
      <c r="F61" s="50"/>
    </row>
    <row r="62" spans="1:6" ht="15.75" customHeight="1" x14ac:dyDescent="0.25">
      <c r="A62" s="53">
        <v>3133</v>
      </c>
      <c r="B62" s="54" t="s">
        <v>55</v>
      </c>
      <c r="C62" s="54"/>
      <c r="D62" s="55"/>
      <c r="E62" s="39">
        <v>150.35</v>
      </c>
      <c r="F62" s="50"/>
    </row>
    <row r="63" spans="1:6" ht="15.75" customHeight="1" x14ac:dyDescent="0.25">
      <c r="A63" s="52">
        <v>32</v>
      </c>
      <c r="B63" s="22" t="s">
        <v>19</v>
      </c>
      <c r="C63" s="22"/>
      <c r="D63" s="47"/>
      <c r="E63" s="24">
        <f>E64</f>
        <v>5213.04</v>
      </c>
      <c r="F63" s="50"/>
    </row>
    <row r="64" spans="1:6" ht="15.75" customHeight="1" x14ac:dyDescent="0.25">
      <c r="A64" s="52">
        <v>329</v>
      </c>
      <c r="B64" s="22" t="s">
        <v>43</v>
      </c>
      <c r="C64" s="22"/>
      <c r="D64" s="55"/>
      <c r="E64" s="24">
        <f>E65+E66</f>
        <v>5213.04</v>
      </c>
      <c r="F64" s="50"/>
    </row>
    <row r="65" spans="1:6" ht="15.75" customHeight="1" x14ac:dyDescent="0.25">
      <c r="A65" s="53">
        <v>3295</v>
      </c>
      <c r="B65" s="54" t="s">
        <v>56</v>
      </c>
      <c r="C65" s="54"/>
      <c r="D65" s="55"/>
      <c r="E65" s="39">
        <v>1236.52</v>
      </c>
      <c r="F65" s="50"/>
    </row>
    <row r="66" spans="1:6" ht="15.75" customHeight="1" x14ac:dyDescent="0.25">
      <c r="A66" s="53">
        <v>3296</v>
      </c>
      <c r="B66" s="54" t="s">
        <v>57</v>
      </c>
      <c r="C66" s="54"/>
      <c r="D66" s="55"/>
      <c r="E66" s="39">
        <v>3976.52</v>
      </c>
      <c r="F66" s="50"/>
    </row>
    <row r="67" spans="1:6" ht="15.75" customHeight="1" x14ac:dyDescent="0.25">
      <c r="A67" s="52">
        <v>34</v>
      </c>
      <c r="B67" s="22" t="s">
        <v>45</v>
      </c>
      <c r="C67" s="22"/>
      <c r="D67" s="55"/>
      <c r="E67" s="24">
        <f>E68</f>
        <v>3681.12</v>
      </c>
      <c r="F67" s="50"/>
    </row>
    <row r="68" spans="1:6" ht="15.75" customHeight="1" x14ac:dyDescent="0.25">
      <c r="A68" s="52">
        <v>343</v>
      </c>
      <c r="B68" s="22" t="s">
        <v>46</v>
      </c>
      <c r="C68" s="22"/>
      <c r="D68" s="55"/>
      <c r="E68" s="24">
        <f>E69</f>
        <v>3681.12</v>
      </c>
      <c r="F68" s="50"/>
    </row>
    <row r="69" spans="1:6" ht="18.75" customHeight="1" x14ac:dyDescent="0.25">
      <c r="A69" s="53">
        <v>3433</v>
      </c>
      <c r="B69" s="54" t="s">
        <v>58</v>
      </c>
      <c r="C69" s="54"/>
      <c r="D69" s="55"/>
      <c r="E69" s="39">
        <v>3681.12</v>
      </c>
      <c r="F69" s="50"/>
    </row>
    <row r="70" spans="1:6" ht="18.75" customHeight="1" x14ac:dyDescent="0.25">
      <c r="A70" s="57" t="s">
        <v>59</v>
      </c>
      <c r="B70" s="58" t="s">
        <v>60</v>
      </c>
      <c r="C70" s="58"/>
      <c r="D70" s="61">
        <f>D77+D107</f>
        <v>522846</v>
      </c>
      <c r="E70" s="60">
        <f>E71+E106+E104</f>
        <v>232721.80999999997</v>
      </c>
      <c r="F70" s="50">
        <f>SUM(E70/D70*100)</f>
        <v>44.51058437857418</v>
      </c>
    </row>
    <row r="71" spans="1:6" ht="18.75" customHeight="1" x14ac:dyDescent="0.25">
      <c r="A71" s="21">
        <v>3</v>
      </c>
      <c r="B71" s="22" t="s">
        <v>11</v>
      </c>
      <c r="C71" s="22"/>
      <c r="D71" s="55"/>
      <c r="E71" s="24">
        <f>E77</f>
        <v>226599.72999999998</v>
      </c>
      <c r="F71" s="50"/>
    </row>
    <row r="72" spans="1:6" ht="18.75" customHeight="1" x14ac:dyDescent="0.25">
      <c r="A72" s="49">
        <v>31</v>
      </c>
      <c r="B72" s="22" t="s">
        <v>12</v>
      </c>
      <c r="C72" s="22"/>
      <c r="D72" s="55"/>
      <c r="E72" s="39"/>
      <c r="F72" s="50"/>
    </row>
    <row r="73" spans="1:6" ht="18.75" customHeight="1" x14ac:dyDescent="0.25">
      <c r="A73" s="52">
        <v>311</v>
      </c>
      <c r="B73" s="22" t="s">
        <v>13</v>
      </c>
      <c r="C73" s="22"/>
      <c r="D73" s="55"/>
      <c r="E73" s="39"/>
      <c r="F73" s="50"/>
    </row>
    <row r="74" spans="1:6" ht="18.75" customHeight="1" x14ac:dyDescent="0.25">
      <c r="A74" s="53">
        <v>3111</v>
      </c>
      <c r="B74" s="54" t="s">
        <v>14</v>
      </c>
      <c r="C74" s="54"/>
      <c r="D74" s="55"/>
      <c r="E74" s="39"/>
      <c r="F74" s="50"/>
    </row>
    <row r="75" spans="1:6" ht="18.75" customHeight="1" x14ac:dyDescent="0.25">
      <c r="A75" s="52">
        <v>313</v>
      </c>
      <c r="B75" s="22" t="s">
        <v>15</v>
      </c>
      <c r="C75" s="22"/>
      <c r="D75" s="55"/>
      <c r="E75" s="39"/>
      <c r="F75" s="50"/>
    </row>
    <row r="76" spans="1:6" ht="18.75" customHeight="1" x14ac:dyDescent="0.25">
      <c r="A76" s="53">
        <v>3132</v>
      </c>
      <c r="B76" s="54" t="s">
        <v>29</v>
      </c>
      <c r="C76" s="54"/>
      <c r="D76" s="55"/>
      <c r="E76" s="39"/>
      <c r="F76" s="50"/>
    </row>
    <row r="77" spans="1:6" ht="18.75" customHeight="1" x14ac:dyDescent="0.25">
      <c r="A77" s="49">
        <v>32</v>
      </c>
      <c r="B77" s="22" t="s">
        <v>19</v>
      </c>
      <c r="C77" s="22"/>
      <c r="D77" s="47">
        <v>481378</v>
      </c>
      <c r="E77" s="24">
        <f>E78+E81+E87+E98+E96</f>
        <v>226599.72999999998</v>
      </c>
      <c r="F77" s="50">
        <f>SUM(E77/D77*100)</f>
        <v>47.073137949802444</v>
      </c>
    </row>
    <row r="78" spans="1:6" ht="18.75" customHeight="1" x14ac:dyDescent="0.25">
      <c r="A78" s="49">
        <v>321</v>
      </c>
      <c r="B78" s="22" t="s">
        <v>20</v>
      </c>
      <c r="C78" s="22"/>
      <c r="D78" s="55"/>
      <c r="E78" s="24">
        <f>E80+E79</f>
        <v>17033.45</v>
      </c>
      <c r="F78" s="50"/>
    </row>
    <row r="79" spans="1:6" ht="18.75" customHeight="1" x14ac:dyDescent="0.25">
      <c r="A79" s="53">
        <v>3211</v>
      </c>
      <c r="B79" s="54" t="s">
        <v>22</v>
      </c>
      <c r="C79" s="54"/>
      <c r="D79" s="55"/>
      <c r="E79" s="39">
        <v>13534.92</v>
      </c>
      <c r="F79" s="50"/>
    </row>
    <row r="80" spans="1:6" ht="18.75" customHeight="1" x14ac:dyDescent="0.25">
      <c r="A80" s="53">
        <v>3213</v>
      </c>
      <c r="B80" s="54" t="s">
        <v>30</v>
      </c>
      <c r="C80" s="54"/>
      <c r="D80" s="55"/>
      <c r="E80" s="39">
        <f>739.53+2759</f>
        <v>3498.5299999999997</v>
      </c>
      <c r="F80" s="50"/>
    </row>
    <row r="81" spans="1:6" ht="18.75" customHeight="1" x14ac:dyDescent="0.25">
      <c r="A81" s="52">
        <v>322</v>
      </c>
      <c r="B81" s="22" t="s">
        <v>31</v>
      </c>
      <c r="C81" s="22"/>
      <c r="D81" s="55"/>
      <c r="E81" s="24">
        <f>E82+E83+E84+E85+E86</f>
        <v>94635.189999999988</v>
      </c>
      <c r="F81" s="50"/>
    </row>
    <row r="82" spans="1:6" ht="18.75" customHeight="1" x14ac:dyDescent="0.25">
      <c r="A82" s="53" t="s">
        <v>32</v>
      </c>
      <c r="B82" s="54" t="s">
        <v>33</v>
      </c>
      <c r="C82" s="54"/>
      <c r="D82" s="55"/>
      <c r="E82" s="39">
        <f>10975.79+432.59</f>
        <v>11408.380000000001</v>
      </c>
      <c r="F82" s="50"/>
    </row>
    <row r="83" spans="1:6" ht="18.75" customHeight="1" x14ac:dyDescent="0.25">
      <c r="A83" s="53">
        <v>3222</v>
      </c>
      <c r="B83" s="54" t="s">
        <v>61</v>
      </c>
      <c r="C83" s="54"/>
      <c r="D83" s="55"/>
      <c r="E83" s="39">
        <v>5456.38</v>
      </c>
      <c r="F83" s="50"/>
    </row>
    <row r="84" spans="1:6" ht="18.75" customHeight="1" x14ac:dyDescent="0.25">
      <c r="A84" s="53" t="s">
        <v>34</v>
      </c>
      <c r="B84" s="54" t="s">
        <v>35</v>
      </c>
      <c r="C84" s="54"/>
      <c r="D84" s="55"/>
      <c r="E84" s="39">
        <v>73646.73</v>
      </c>
      <c r="F84" s="50"/>
    </row>
    <row r="85" spans="1:6" ht="18.75" customHeight="1" x14ac:dyDescent="0.25">
      <c r="A85" s="53" t="s">
        <v>36</v>
      </c>
      <c r="B85" s="54" t="s">
        <v>37</v>
      </c>
      <c r="C85" s="54"/>
      <c r="D85" s="55"/>
      <c r="E85" s="39">
        <f>196.87+3417.13</f>
        <v>3614</v>
      </c>
      <c r="F85" s="50"/>
    </row>
    <row r="86" spans="1:6" ht="18.75" customHeight="1" x14ac:dyDescent="0.25">
      <c r="A86" s="53">
        <v>3225</v>
      </c>
      <c r="B86" s="54" t="s">
        <v>62</v>
      </c>
      <c r="C86" s="54"/>
      <c r="D86" s="55"/>
      <c r="E86" s="39">
        <v>509.7</v>
      </c>
      <c r="F86" s="50"/>
    </row>
    <row r="87" spans="1:6" ht="18.75" customHeight="1" x14ac:dyDescent="0.25">
      <c r="A87" s="52">
        <v>323</v>
      </c>
      <c r="B87" s="22" t="s">
        <v>25</v>
      </c>
      <c r="C87" s="22"/>
      <c r="D87" s="55"/>
      <c r="E87" s="24">
        <f>SUM(E88:E95)</f>
        <v>109283.16</v>
      </c>
      <c r="F87" s="50"/>
    </row>
    <row r="88" spans="1:6" ht="18.75" customHeight="1" x14ac:dyDescent="0.25">
      <c r="A88" s="53">
        <v>3231</v>
      </c>
      <c r="B88" s="54" t="s">
        <v>38</v>
      </c>
      <c r="C88" s="54"/>
      <c r="D88" s="55"/>
      <c r="E88" s="39">
        <f>2133.27+5982.42</f>
        <v>8115.6900000000005</v>
      </c>
      <c r="F88" s="50"/>
    </row>
    <row r="89" spans="1:6" ht="18.75" customHeight="1" x14ac:dyDescent="0.25">
      <c r="A89" s="53">
        <v>3232</v>
      </c>
      <c r="B89" s="54" t="s">
        <v>63</v>
      </c>
      <c r="C89" s="54"/>
      <c r="D89" s="55"/>
      <c r="E89" s="39">
        <v>35959.85</v>
      </c>
      <c r="F89" s="50"/>
    </row>
    <row r="90" spans="1:6" ht="18.75" customHeight="1" x14ac:dyDescent="0.25">
      <c r="A90" s="53">
        <v>3233</v>
      </c>
      <c r="B90" s="54" t="s">
        <v>64</v>
      </c>
      <c r="C90" s="54"/>
      <c r="D90" s="55"/>
      <c r="E90" s="39">
        <v>668.85</v>
      </c>
      <c r="F90" s="50"/>
    </row>
    <row r="91" spans="1:6" ht="18.75" customHeight="1" x14ac:dyDescent="0.25">
      <c r="A91" s="53">
        <v>3234</v>
      </c>
      <c r="B91" s="54" t="s">
        <v>65</v>
      </c>
      <c r="C91" s="54"/>
      <c r="D91" s="55"/>
      <c r="E91" s="39">
        <v>17330.68</v>
      </c>
      <c r="F91" s="50"/>
    </row>
    <row r="92" spans="1:6" ht="18.75" customHeight="1" x14ac:dyDescent="0.25">
      <c r="A92" s="53">
        <v>3235</v>
      </c>
      <c r="B92" s="54" t="s">
        <v>66</v>
      </c>
      <c r="C92" s="54"/>
      <c r="D92" s="55"/>
      <c r="E92" s="39">
        <v>10750.41</v>
      </c>
      <c r="F92" s="50"/>
    </row>
    <row r="93" spans="1:6" ht="18.75" customHeight="1" x14ac:dyDescent="0.25">
      <c r="A93" s="53">
        <v>3237</v>
      </c>
      <c r="B93" s="54" t="s">
        <v>39</v>
      </c>
      <c r="C93" s="54"/>
      <c r="D93" s="55"/>
      <c r="E93" s="39">
        <f>12284.47+9740.8</f>
        <v>22025.269999999997</v>
      </c>
      <c r="F93" s="50"/>
    </row>
    <row r="94" spans="1:6" ht="18.75" customHeight="1" x14ac:dyDescent="0.25">
      <c r="A94" s="53">
        <v>3238</v>
      </c>
      <c r="B94" s="54" t="s">
        <v>40</v>
      </c>
      <c r="C94" s="54"/>
      <c r="D94" s="55"/>
      <c r="E94" s="39">
        <v>7227.16</v>
      </c>
      <c r="F94" s="50"/>
    </row>
    <row r="95" spans="1:6" ht="18.75" customHeight="1" x14ac:dyDescent="0.25">
      <c r="A95" s="53">
        <v>3239</v>
      </c>
      <c r="B95" s="54" t="s">
        <v>41</v>
      </c>
      <c r="C95" s="54"/>
      <c r="D95" s="55"/>
      <c r="E95" s="39">
        <f>11295.96-4234.38+143.67</f>
        <v>7205.2499999999991</v>
      </c>
      <c r="F95" s="50"/>
    </row>
    <row r="96" spans="1:6" ht="18.75" customHeight="1" x14ac:dyDescent="0.25">
      <c r="A96" s="52">
        <v>324</v>
      </c>
      <c r="B96" s="22" t="s">
        <v>42</v>
      </c>
      <c r="C96" s="22"/>
      <c r="D96" s="55"/>
      <c r="E96" s="24">
        <f>E97</f>
        <v>720</v>
      </c>
      <c r="F96" s="50"/>
    </row>
    <row r="97" spans="1:6" ht="18.75" customHeight="1" x14ac:dyDescent="0.25">
      <c r="A97" s="53">
        <v>3241</v>
      </c>
      <c r="B97" s="54" t="s">
        <v>42</v>
      </c>
      <c r="C97" s="54"/>
      <c r="D97" s="55"/>
      <c r="E97" s="39">
        <f>260+460</f>
        <v>720</v>
      </c>
      <c r="F97" s="50"/>
    </row>
    <row r="98" spans="1:6" ht="18.75" customHeight="1" x14ac:dyDescent="0.25">
      <c r="A98" s="52">
        <v>329</v>
      </c>
      <c r="B98" s="22" t="s">
        <v>43</v>
      </c>
      <c r="C98" s="22"/>
      <c r="D98" s="55"/>
      <c r="E98" s="24">
        <f>E100+E102+E99+E101</f>
        <v>4927.9299999999994</v>
      </c>
      <c r="F98" s="50"/>
    </row>
    <row r="99" spans="1:6" ht="18.75" customHeight="1" x14ac:dyDescent="0.25">
      <c r="A99" s="53">
        <v>3292</v>
      </c>
      <c r="B99" s="54" t="s">
        <v>67</v>
      </c>
      <c r="C99" s="54"/>
      <c r="D99" s="55"/>
      <c r="E99" s="39">
        <v>1279.03</v>
      </c>
      <c r="F99" s="50"/>
    </row>
    <row r="100" spans="1:6" ht="18.75" customHeight="1" x14ac:dyDescent="0.25">
      <c r="A100" s="53">
        <v>3293</v>
      </c>
      <c r="B100" s="54" t="s">
        <v>44</v>
      </c>
      <c r="C100" s="54"/>
      <c r="D100" s="55"/>
      <c r="E100" s="39">
        <f>85+277.03</f>
        <v>362.03</v>
      </c>
      <c r="F100" s="50"/>
    </row>
    <row r="101" spans="1:6" ht="18.75" customHeight="1" x14ac:dyDescent="0.25">
      <c r="A101" s="53">
        <v>3294</v>
      </c>
      <c r="B101" s="54" t="s">
        <v>68</v>
      </c>
      <c r="C101" s="54"/>
      <c r="D101" s="55"/>
      <c r="E101" s="39">
        <v>678.28</v>
      </c>
      <c r="F101" s="50"/>
    </row>
    <row r="102" spans="1:6" ht="18.75" customHeight="1" x14ac:dyDescent="0.25">
      <c r="A102" s="53">
        <v>3295</v>
      </c>
      <c r="B102" s="54" t="s">
        <v>56</v>
      </c>
      <c r="C102" s="54"/>
      <c r="D102" s="55"/>
      <c r="E102" s="39">
        <v>2608.59</v>
      </c>
      <c r="F102" s="50"/>
    </row>
    <row r="103" spans="1:6" ht="18.75" customHeight="1" x14ac:dyDescent="0.25">
      <c r="A103" s="52">
        <v>34</v>
      </c>
      <c r="B103" s="22" t="s">
        <v>45</v>
      </c>
      <c r="C103" s="22"/>
      <c r="D103" s="55">
        <v>0</v>
      </c>
      <c r="E103" s="39">
        <f>E104</f>
        <v>35.770000000000003</v>
      </c>
      <c r="F103" s="50"/>
    </row>
    <row r="104" spans="1:6" ht="15.75" customHeight="1" x14ac:dyDescent="0.25">
      <c r="A104" s="52">
        <v>343</v>
      </c>
      <c r="B104" s="22" t="s">
        <v>46</v>
      </c>
      <c r="C104" s="22"/>
      <c r="D104" s="55"/>
      <c r="E104" s="24">
        <f>E105</f>
        <v>35.770000000000003</v>
      </c>
      <c r="F104" s="50"/>
    </row>
    <row r="105" spans="1:6" ht="15.75" customHeight="1" x14ac:dyDescent="0.25">
      <c r="A105" s="53">
        <v>3432</v>
      </c>
      <c r="B105" s="54" t="s">
        <v>47</v>
      </c>
      <c r="C105" s="54"/>
      <c r="D105" s="55"/>
      <c r="E105" s="39">
        <v>35.770000000000003</v>
      </c>
      <c r="F105" s="50"/>
    </row>
    <row r="106" spans="1:6" ht="15.75" customHeight="1" x14ac:dyDescent="0.25">
      <c r="A106" s="52">
        <v>4</v>
      </c>
      <c r="B106" s="22" t="s">
        <v>48</v>
      </c>
      <c r="C106" s="22"/>
      <c r="D106" s="55"/>
      <c r="E106" s="24">
        <f>E107</f>
        <v>6086.3099999999995</v>
      </c>
      <c r="F106" s="50"/>
    </row>
    <row r="107" spans="1:6" ht="15.75" customHeight="1" x14ac:dyDescent="0.25">
      <c r="A107" s="52">
        <v>42</v>
      </c>
      <c r="B107" s="22" t="s">
        <v>49</v>
      </c>
      <c r="C107" s="22"/>
      <c r="D107" s="47">
        <v>41468</v>
      </c>
      <c r="E107" s="24">
        <f>E108+E112</f>
        <v>6086.3099999999995</v>
      </c>
      <c r="F107" s="50">
        <f>SUM(E107/D107*100)</f>
        <v>14.677124529757885</v>
      </c>
    </row>
    <row r="108" spans="1:6" ht="15.75" customHeight="1" x14ac:dyDescent="0.25">
      <c r="A108" s="52">
        <v>422</v>
      </c>
      <c r="B108" s="22" t="s">
        <v>50</v>
      </c>
      <c r="C108" s="22"/>
      <c r="D108" s="55"/>
      <c r="E108" s="24">
        <f>E109+E110+E111</f>
        <v>5836.3099999999995</v>
      </c>
      <c r="F108" s="50"/>
    </row>
    <row r="109" spans="1:6" ht="15.75" customHeight="1" x14ac:dyDescent="0.25">
      <c r="A109" s="53">
        <v>4221</v>
      </c>
      <c r="B109" s="54" t="s">
        <v>51</v>
      </c>
      <c r="C109" s="54"/>
      <c r="D109" s="55"/>
      <c r="E109" s="39">
        <v>1142.23</v>
      </c>
      <c r="F109" s="50"/>
    </row>
    <row r="110" spans="1:6" ht="15.75" customHeight="1" x14ac:dyDescent="0.25">
      <c r="A110" s="53">
        <v>4224</v>
      </c>
      <c r="B110" s="54" t="s">
        <v>69</v>
      </c>
      <c r="C110" s="54"/>
      <c r="D110" s="55"/>
      <c r="E110" s="39">
        <v>4396.58</v>
      </c>
      <c r="F110" s="50"/>
    </row>
    <row r="111" spans="1:6" ht="15.75" customHeight="1" x14ac:dyDescent="0.25">
      <c r="A111" s="53">
        <v>4227</v>
      </c>
      <c r="B111" s="54" t="s">
        <v>52</v>
      </c>
      <c r="C111" s="54"/>
      <c r="D111" s="55"/>
      <c r="E111" s="39">
        <v>297.5</v>
      </c>
      <c r="F111" s="50"/>
    </row>
    <row r="112" spans="1:6" ht="15.75" customHeight="1" x14ac:dyDescent="0.25">
      <c r="A112" s="52">
        <v>426</v>
      </c>
      <c r="B112" s="22" t="s">
        <v>70</v>
      </c>
      <c r="C112" s="22"/>
      <c r="D112" s="55"/>
      <c r="E112" s="24">
        <v>250</v>
      </c>
      <c r="F112" s="50"/>
    </row>
    <row r="113" spans="1:7" ht="15.75" customHeight="1" x14ac:dyDescent="0.25">
      <c r="A113" s="53">
        <v>4263</v>
      </c>
      <c r="B113" s="54" t="s">
        <v>71</v>
      </c>
      <c r="C113" s="54"/>
      <c r="D113" s="55"/>
      <c r="E113" s="39">
        <v>250</v>
      </c>
      <c r="F113" s="50"/>
    </row>
    <row r="114" spans="1:7" ht="15.75" customHeight="1" x14ac:dyDescent="0.25">
      <c r="A114" s="53"/>
      <c r="B114" s="54"/>
      <c r="C114" s="54"/>
      <c r="D114" s="55"/>
      <c r="E114" s="39"/>
      <c r="F114" s="50"/>
    </row>
    <row r="115" spans="1:7" s="164" customFormat="1" x14ac:dyDescent="0.25">
      <c r="A115" s="44">
        <v>43</v>
      </c>
      <c r="B115" s="44" t="s">
        <v>72</v>
      </c>
      <c r="C115" s="44"/>
      <c r="D115" s="62">
        <f t="shared" ref="D115" si="1">SUM(D116)</f>
        <v>0</v>
      </c>
      <c r="E115" s="63">
        <f>E116+E152</f>
        <v>101348.12</v>
      </c>
      <c r="F115" s="25" t="e">
        <f>(E115/D115)*100</f>
        <v>#DIV/0!</v>
      </c>
      <c r="G115" s="163"/>
    </row>
    <row r="116" spans="1:7" s="161" customFormat="1" x14ac:dyDescent="0.25">
      <c r="A116" s="21">
        <v>3</v>
      </c>
      <c r="B116" s="22" t="s">
        <v>11</v>
      </c>
      <c r="C116" s="22"/>
      <c r="D116" s="47">
        <f>SUM(D117,D124,D148)</f>
        <v>0</v>
      </c>
      <c r="E116" s="48">
        <f>SUM(E117,E124,E148)</f>
        <v>60022.8</v>
      </c>
      <c r="F116" s="47"/>
      <c r="G116" s="160"/>
    </row>
    <row r="117" spans="1:7" s="158" customFormat="1" ht="15.75" customHeight="1" x14ac:dyDescent="0.25">
      <c r="A117" s="26">
        <v>31</v>
      </c>
      <c r="B117" s="27" t="s">
        <v>12</v>
      </c>
      <c r="C117" s="27"/>
      <c r="D117" s="41"/>
      <c r="E117" s="42">
        <f>E118+E122</f>
        <v>9538.01</v>
      </c>
      <c r="F117" s="43"/>
      <c r="G117" s="157"/>
    </row>
    <row r="118" spans="1:7" s="158" customFormat="1" ht="15.75" customHeight="1" x14ac:dyDescent="0.25">
      <c r="A118" s="26">
        <v>311</v>
      </c>
      <c r="B118" s="32" t="s">
        <v>13</v>
      </c>
      <c r="C118" s="32"/>
      <c r="D118" s="41"/>
      <c r="E118" s="24">
        <f>E119</f>
        <v>8187.14</v>
      </c>
      <c r="F118" s="43"/>
      <c r="G118" s="157"/>
    </row>
    <row r="119" spans="1:7" s="158" customFormat="1" ht="15.75" customHeight="1" x14ac:dyDescent="0.25">
      <c r="A119" s="36">
        <v>3111</v>
      </c>
      <c r="B119" s="37" t="s">
        <v>14</v>
      </c>
      <c r="C119" s="37"/>
      <c r="D119" s="41"/>
      <c r="E119" s="39">
        <v>8187.14</v>
      </c>
      <c r="F119" s="43"/>
      <c r="G119" s="157"/>
    </row>
    <row r="120" spans="1:7" s="161" customFormat="1" ht="15.75" customHeight="1" x14ac:dyDescent="0.25">
      <c r="A120" s="31">
        <v>312</v>
      </c>
      <c r="B120" s="32" t="s">
        <v>73</v>
      </c>
      <c r="C120" s="32"/>
      <c r="D120" s="23"/>
      <c r="E120" s="24"/>
      <c r="F120" s="25">
        <v>0</v>
      </c>
      <c r="G120" s="160"/>
    </row>
    <row r="121" spans="1:7" x14ac:dyDescent="0.25">
      <c r="A121" s="36" t="s">
        <v>74</v>
      </c>
      <c r="B121" s="37" t="s">
        <v>73</v>
      </c>
      <c r="C121" s="37"/>
      <c r="D121" s="38"/>
      <c r="E121" s="39"/>
      <c r="F121" s="40">
        <v>0</v>
      </c>
      <c r="G121" s="162"/>
    </row>
    <row r="122" spans="1:7" x14ac:dyDescent="0.25">
      <c r="A122" s="31">
        <v>313</v>
      </c>
      <c r="B122" s="32" t="s">
        <v>15</v>
      </c>
      <c r="C122" s="32"/>
      <c r="D122" s="38"/>
      <c r="E122" s="24">
        <f>E123</f>
        <v>1350.87</v>
      </c>
      <c r="F122" s="40"/>
      <c r="G122" s="162"/>
    </row>
    <row r="123" spans="1:7" x14ac:dyDescent="0.25">
      <c r="A123" s="36">
        <v>3132</v>
      </c>
      <c r="B123" s="37" t="s">
        <v>75</v>
      </c>
      <c r="C123" s="37"/>
      <c r="D123" s="38"/>
      <c r="E123" s="39">
        <v>1350.87</v>
      </c>
      <c r="F123" s="40"/>
      <c r="G123" s="162"/>
    </row>
    <row r="124" spans="1:7" s="158" customFormat="1" ht="15.75" customHeight="1" x14ac:dyDescent="0.25">
      <c r="A124" s="26">
        <v>32</v>
      </c>
      <c r="B124" s="27" t="s">
        <v>19</v>
      </c>
      <c r="C124" s="27"/>
      <c r="D124" s="41"/>
      <c r="E124" s="42">
        <f>SUM(E125,E128,E133,E143)+E141</f>
        <v>50461.14</v>
      </c>
      <c r="F124" s="43" t="e">
        <f>(E124/D124)*100</f>
        <v>#DIV/0!</v>
      </c>
      <c r="G124" s="157"/>
    </row>
    <row r="125" spans="1:7" s="161" customFormat="1" ht="15.75" customHeight="1" x14ac:dyDescent="0.25">
      <c r="A125" s="31">
        <v>321</v>
      </c>
      <c r="B125" s="32" t="s">
        <v>20</v>
      </c>
      <c r="C125" s="32"/>
      <c r="D125" s="23"/>
      <c r="E125" s="24">
        <f>SUM(E126:E127)</f>
        <v>917.26</v>
      </c>
      <c r="F125" s="25"/>
      <c r="G125" s="160"/>
    </row>
    <row r="126" spans="1:7" x14ac:dyDescent="0.25">
      <c r="A126" s="36" t="s">
        <v>21</v>
      </c>
      <c r="B126" s="37" t="s">
        <v>22</v>
      </c>
      <c r="C126" s="37"/>
      <c r="D126" s="38"/>
      <c r="E126" s="39">
        <v>917.26</v>
      </c>
      <c r="F126" s="40"/>
      <c r="G126" s="162"/>
    </row>
    <row r="127" spans="1:7" x14ac:dyDescent="0.25">
      <c r="A127" s="36" t="s">
        <v>23</v>
      </c>
      <c r="B127" s="37" t="s">
        <v>24</v>
      </c>
      <c r="C127" s="37"/>
      <c r="D127" s="38"/>
      <c r="E127" s="39"/>
      <c r="F127" s="40"/>
      <c r="G127" s="162"/>
    </row>
    <row r="128" spans="1:7" s="161" customFormat="1" ht="15.75" customHeight="1" x14ac:dyDescent="0.25">
      <c r="A128" s="31">
        <v>322</v>
      </c>
      <c r="B128" s="32" t="s">
        <v>31</v>
      </c>
      <c r="C128" s="32"/>
      <c r="D128" s="23"/>
      <c r="E128" s="24">
        <f>SUM(E129:E132)</f>
        <v>3173.21</v>
      </c>
      <c r="F128" s="25"/>
      <c r="G128" s="160"/>
    </row>
    <row r="129" spans="1:7" x14ac:dyDescent="0.25">
      <c r="A129" s="36" t="s">
        <v>32</v>
      </c>
      <c r="B129" s="37" t="s">
        <v>33</v>
      </c>
      <c r="C129" s="37"/>
      <c r="D129" s="38"/>
      <c r="E129" s="39">
        <v>1311.38</v>
      </c>
      <c r="F129" s="40"/>
      <c r="G129" s="162"/>
    </row>
    <row r="130" spans="1:7" x14ac:dyDescent="0.25">
      <c r="A130" s="36">
        <v>3222</v>
      </c>
      <c r="B130" s="37" t="s">
        <v>76</v>
      </c>
      <c r="C130" s="37"/>
      <c r="D130" s="38"/>
      <c r="E130" s="39">
        <v>241.49</v>
      </c>
      <c r="F130" s="40"/>
      <c r="G130" s="162"/>
    </row>
    <row r="131" spans="1:7" x14ac:dyDescent="0.25">
      <c r="A131" s="36" t="s">
        <v>34</v>
      </c>
      <c r="B131" s="37" t="s">
        <v>35</v>
      </c>
      <c r="C131" s="37"/>
      <c r="D131" s="38"/>
      <c r="E131" s="39"/>
      <c r="F131" s="40"/>
      <c r="G131" s="162"/>
    </row>
    <row r="132" spans="1:7" x14ac:dyDescent="0.25">
      <c r="A132" s="36" t="s">
        <v>36</v>
      </c>
      <c r="B132" s="37" t="s">
        <v>37</v>
      </c>
      <c r="C132" s="37"/>
      <c r="D132" s="38"/>
      <c r="E132" s="39">
        <v>1620.34</v>
      </c>
      <c r="F132" s="40"/>
      <c r="G132" s="162"/>
    </row>
    <row r="133" spans="1:7" s="161" customFormat="1" ht="15.75" customHeight="1" x14ac:dyDescent="0.25">
      <c r="A133" s="31">
        <v>323</v>
      </c>
      <c r="B133" s="32" t="s">
        <v>25</v>
      </c>
      <c r="C133" s="32"/>
      <c r="D133" s="23"/>
      <c r="E133" s="24">
        <f>SUM(E134:E140)</f>
        <v>44735.24</v>
      </c>
      <c r="F133" s="25"/>
      <c r="G133" s="160"/>
    </row>
    <row r="134" spans="1:7" x14ac:dyDescent="0.25">
      <c r="A134" s="36" t="s">
        <v>77</v>
      </c>
      <c r="B134" s="37" t="s">
        <v>78</v>
      </c>
      <c r="C134" s="37"/>
      <c r="D134" s="38"/>
      <c r="E134" s="39">
        <v>12084.63</v>
      </c>
      <c r="F134" s="40"/>
      <c r="G134" s="162"/>
    </row>
    <row r="135" spans="1:7" x14ac:dyDescent="0.25">
      <c r="A135" s="36" t="s">
        <v>79</v>
      </c>
      <c r="B135" s="37" t="s">
        <v>80</v>
      </c>
      <c r="C135" s="37"/>
      <c r="D135" s="38"/>
      <c r="E135" s="39"/>
      <c r="F135" s="40"/>
      <c r="G135" s="162"/>
    </row>
    <row r="136" spans="1:7" x14ac:dyDescent="0.25">
      <c r="A136" s="36" t="s">
        <v>81</v>
      </c>
      <c r="B136" s="37" t="s">
        <v>65</v>
      </c>
      <c r="C136" s="37"/>
      <c r="D136" s="38"/>
      <c r="E136" s="39"/>
      <c r="F136" s="40"/>
      <c r="G136" s="162"/>
    </row>
    <row r="137" spans="1:7" x14ac:dyDescent="0.25">
      <c r="A137" s="36">
        <v>3235</v>
      </c>
      <c r="B137" s="37" t="s">
        <v>82</v>
      </c>
      <c r="C137" s="37"/>
      <c r="D137" s="38"/>
      <c r="E137" s="39">
        <v>7718.7</v>
      </c>
      <c r="F137" s="40"/>
      <c r="G137" s="162"/>
    </row>
    <row r="138" spans="1:7" x14ac:dyDescent="0.25">
      <c r="A138" s="36">
        <v>3237</v>
      </c>
      <c r="B138" s="37" t="s">
        <v>83</v>
      </c>
      <c r="C138" s="37"/>
      <c r="D138" s="38"/>
      <c r="E138" s="39">
        <v>17488.2</v>
      </c>
      <c r="F138" s="40"/>
      <c r="G138" s="162"/>
    </row>
    <row r="139" spans="1:7" x14ac:dyDescent="0.25">
      <c r="A139" s="36" t="s">
        <v>84</v>
      </c>
      <c r="B139" s="37" t="s">
        <v>85</v>
      </c>
      <c r="C139" s="37"/>
      <c r="D139" s="38"/>
      <c r="E139" s="39">
        <v>6996.79</v>
      </c>
      <c r="F139" s="40"/>
      <c r="G139" s="162"/>
    </row>
    <row r="140" spans="1:7" x14ac:dyDescent="0.25">
      <c r="A140" s="36" t="s">
        <v>86</v>
      </c>
      <c r="B140" s="37" t="s">
        <v>41</v>
      </c>
      <c r="C140" s="37"/>
      <c r="D140" s="38"/>
      <c r="E140" s="39">
        <v>446.92</v>
      </c>
      <c r="F140" s="40"/>
      <c r="G140" s="162"/>
    </row>
    <row r="141" spans="1:7" s="161" customFormat="1" ht="15.75" customHeight="1" x14ac:dyDescent="0.25">
      <c r="A141" s="31">
        <v>324</v>
      </c>
      <c r="B141" s="22" t="s">
        <v>42</v>
      </c>
      <c r="C141" s="22"/>
      <c r="D141" s="23"/>
      <c r="E141" s="24">
        <f>E142</f>
        <v>527.71</v>
      </c>
      <c r="F141" s="25"/>
      <c r="G141" s="160"/>
    </row>
    <row r="142" spans="1:7" s="161" customFormat="1" ht="15.75" customHeight="1" x14ac:dyDescent="0.25">
      <c r="A142" s="36">
        <v>3241</v>
      </c>
      <c r="B142" s="54" t="s">
        <v>42</v>
      </c>
      <c r="C142" s="54"/>
      <c r="D142" s="23"/>
      <c r="E142" s="39">
        <v>527.71</v>
      </c>
      <c r="F142" s="25"/>
      <c r="G142" s="160"/>
    </row>
    <row r="143" spans="1:7" s="161" customFormat="1" ht="15.75" customHeight="1" x14ac:dyDescent="0.25">
      <c r="A143" s="31">
        <v>329</v>
      </c>
      <c r="B143" s="32" t="s">
        <v>87</v>
      </c>
      <c r="C143" s="32"/>
      <c r="D143" s="23"/>
      <c r="E143" s="24">
        <f>SUM(E144:E147)</f>
        <v>1107.72</v>
      </c>
      <c r="F143" s="25"/>
      <c r="G143" s="160"/>
    </row>
    <row r="144" spans="1:7" ht="30" x14ac:dyDescent="0.25">
      <c r="A144" s="36" t="s">
        <v>88</v>
      </c>
      <c r="B144" s="37" t="s">
        <v>89</v>
      </c>
      <c r="C144" s="37"/>
      <c r="D144" s="38"/>
      <c r="E144" s="39"/>
      <c r="F144" s="40"/>
      <c r="G144" s="162"/>
    </row>
    <row r="145" spans="1:9" x14ac:dyDescent="0.25">
      <c r="A145" s="36" t="s">
        <v>90</v>
      </c>
      <c r="B145" s="37" t="s">
        <v>44</v>
      </c>
      <c r="C145" s="37"/>
      <c r="D145" s="38"/>
      <c r="E145" s="39"/>
      <c r="F145" s="40"/>
      <c r="G145" s="162"/>
    </row>
    <row r="146" spans="1:9" x14ac:dyDescent="0.25">
      <c r="A146" s="36">
        <v>3295</v>
      </c>
      <c r="B146" s="37" t="s">
        <v>56</v>
      </c>
      <c r="C146" s="37"/>
      <c r="D146" s="38"/>
      <c r="E146" s="39"/>
      <c r="F146" s="40"/>
      <c r="G146" s="162"/>
    </row>
    <row r="147" spans="1:9" x14ac:dyDescent="0.25">
      <c r="A147" s="36" t="s">
        <v>91</v>
      </c>
      <c r="B147" s="37" t="s">
        <v>87</v>
      </c>
      <c r="C147" s="37"/>
      <c r="D147" s="38"/>
      <c r="E147" s="39">
        <f>132.72+975</f>
        <v>1107.72</v>
      </c>
      <c r="F147" s="40"/>
      <c r="G147" s="162"/>
    </row>
    <row r="148" spans="1:9" s="158" customFormat="1" ht="15.75" customHeight="1" x14ac:dyDescent="0.25">
      <c r="A148" s="26">
        <v>34</v>
      </c>
      <c r="B148" s="32" t="s">
        <v>45</v>
      </c>
      <c r="C148" s="32"/>
      <c r="D148" s="41"/>
      <c r="E148" s="42">
        <f>E149</f>
        <v>23.65</v>
      </c>
      <c r="F148" s="43"/>
      <c r="G148" s="157"/>
    </row>
    <row r="149" spans="1:9" s="161" customFormat="1" ht="15.75" customHeight="1" x14ac:dyDescent="0.25">
      <c r="A149" s="31">
        <v>343</v>
      </c>
      <c r="B149" s="32" t="s">
        <v>46</v>
      </c>
      <c r="C149" s="32"/>
      <c r="D149" s="23"/>
      <c r="E149" s="24">
        <f>E150+E151</f>
        <v>23.65</v>
      </c>
      <c r="F149" s="25">
        <v>0</v>
      </c>
      <c r="G149" s="160"/>
    </row>
    <row r="150" spans="1:9" x14ac:dyDescent="0.25">
      <c r="A150" s="36" t="s">
        <v>92</v>
      </c>
      <c r="B150" s="37" t="s">
        <v>93</v>
      </c>
      <c r="C150" s="37"/>
      <c r="D150" s="38"/>
      <c r="E150" s="39">
        <v>0.16</v>
      </c>
      <c r="F150" s="40">
        <v>0</v>
      </c>
      <c r="G150" s="162"/>
    </row>
    <row r="151" spans="1:9" x14ac:dyDescent="0.25">
      <c r="A151" s="36">
        <v>3432</v>
      </c>
      <c r="B151" s="37" t="s">
        <v>47</v>
      </c>
      <c r="C151" s="37"/>
      <c r="D151" s="38"/>
      <c r="E151" s="39">
        <v>23.49</v>
      </c>
      <c r="F151" s="40"/>
      <c r="G151" s="162"/>
    </row>
    <row r="152" spans="1:9" customFormat="1" x14ac:dyDescent="0.25">
      <c r="A152" s="64">
        <v>4</v>
      </c>
      <c r="B152" s="65" t="s">
        <v>94</v>
      </c>
      <c r="C152" s="65"/>
      <c r="D152" s="66"/>
      <c r="E152" s="67">
        <f>E157</f>
        <v>41325.32</v>
      </c>
      <c r="F152" s="68"/>
    </row>
    <row r="153" spans="1:9" customFormat="1" x14ac:dyDescent="0.25">
      <c r="A153" s="64">
        <v>41</v>
      </c>
      <c r="B153" s="65" t="s">
        <v>95</v>
      </c>
      <c r="C153" s="65"/>
      <c r="D153" s="66"/>
      <c r="E153" s="67"/>
      <c r="F153" s="68"/>
    </row>
    <row r="154" spans="1:9" customFormat="1" x14ac:dyDescent="0.25">
      <c r="A154" s="64">
        <v>412</v>
      </c>
      <c r="B154" s="65" t="s">
        <v>96</v>
      </c>
      <c r="C154" s="65"/>
      <c r="D154" s="66"/>
      <c r="E154" s="67"/>
      <c r="F154" s="68"/>
    </row>
    <row r="155" spans="1:9" customFormat="1" x14ac:dyDescent="0.25">
      <c r="A155" s="69">
        <v>4123</v>
      </c>
      <c r="B155" s="70" t="s">
        <v>96</v>
      </c>
      <c r="C155" s="70"/>
      <c r="D155" s="71"/>
      <c r="E155" s="72"/>
      <c r="F155" s="68"/>
    </row>
    <row r="156" spans="1:9" customFormat="1" x14ac:dyDescent="0.25">
      <c r="A156" s="69">
        <v>4124</v>
      </c>
      <c r="B156" s="70" t="s">
        <v>97</v>
      </c>
      <c r="C156" s="70"/>
      <c r="D156" s="71"/>
      <c r="E156" s="72"/>
      <c r="F156" s="68"/>
    </row>
    <row r="157" spans="1:9" customFormat="1" x14ac:dyDescent="0.25">
      <c r="A157" s="64">
        <v>42</v>
      </c>
      <c r="B157" s="65" t="s">
        <v>98</v>
      </c>
      <c r="C157" s="65"/>
      <c r="D157" s="66"/>
      <c r="E157" s="67">
        <f>E158</f>
        <v>41325.32</v>
      </c>
      <c r="F157" s="68"/>
    </row>
    <row r="158" spans="1:9" customFormat="1" x14ac:dyDescent="0.25">
      <c r="A158" s="64">
        <v>422</v>
      </c>
      <c r="B158" s="65" t="s">
        <v>99</v>
      </c>
      <c r="C158" s="65"/>
      <c r="D158" s="66"/>
      <c r="E158" s="67">
        <f>E159</f>
        <v>41325.32</v>
      </c>
      <c r="F158" s="68"/>
    </row>
    <row r="159" spans="1:9" customFormat="1" x14ac:dyDescent="0.25">
      <c r="A159" s="69">
        <v>4221</v>
      </c>
      <c r="B159" s="70" t="s">
        <v>51</v>
      </c>
      <c r="C159" s="70"/>
      <c r="D159" s="71"/>
      <c r="E159" s="72">
        <v>41325.32</v>
      </c>
      <c r="F159" s="68"/>
    </row>
    <row r="160" spans="1:9" s="161" customFormat="1" x14ac:dyDescent="0.25">
      <c r="A160" s="73" t="s">
        <v>100</v>
      </c>
      <c r="B160" s="73" t="s">
        <v>101</v>
      </c>
      <c r="C160" s="73"/>
      <c r="D160" s="74">
        <f>D162+D169+D198+D209</f>
        <v>2877115</v>
      </c>
      <c r="E160" s="60">
        <f>E161+E208+E219</f>
        <v>1869925.7899999998</v>
      </c>
      <c r="F160" s="25">
        <f>(E160/D160)*100</f>
        <v>64.993084739400402</v>
      </c>
      <c r="G160" s="160"/>
      <c r="H160" s="160"/>
      <c r="I160" s="160"/>
    </row>
    <row r="161" spans="1:7" s="159" customFormat="1" x14ac:dyDescent="0.25">
      <c r="A161" s="75">
        <v>3</v>
      </c>
      <c r="B161" s="32" t="s">
        <v>11</v>
      </c>
      <c r="C161" s="32"/>
      <c r="D161" s="23">
        <f>D162+D169+D198</f>
        <v>2822207</v>
      </c>
      <c r="E161" s="24">
        <f>E162+E169+E198+E205</f>
        <v>1671784.1999999997</v>
      </c>
      <c r="F161" s="25">
        <f>(E161/D161)*100</f>
        <v>59.236767536895762</v>
      </c>
    </row>
    <row r="162" spans="1:7" s="159" customFormat="1" x14ac:dyDescent="0.25">
      <c r="A162" s="49">
        <v>31</v>
      </c>
      <c r="B162" s="22" t="s">
        <v>12</v>
      </c>
      <c r="C162" s="22"/>
      <c r="D162" s="23">
        <v>1533970</v>
      </c>
      <c r="E162" s="24">
        <f>E163+E165+E167</f>
        <v>815759.86</v>
      </c>
      <c r="F162" s="25">
        <f>(E162/D162)*100</f>
        <v>53.179648884919516</v>
      </c>
    </row>
    <row r="163" spans="1:7" s="159" customFormat="1" x14ac:dyDescent="0.25">
      <c r="A163" s="52">
        <v>311</v>
      </c>
      <c r="B163" s="22" t="s">
        <v>13</v>
      </c>
      <c r="C163" s="22"/>
      <c r="D163" s="23"/>
      <c r="E163" s="24">
        <f>E164</f>
        <v>671834.37</v>
      </c>
      <c r="F163" s="25"/>
    </row>
    <row r="164" spans="1:7" s="159" customFormat="1" x14ac:dyDescent="0.25">
      <c r="A164" s="53">
        <v>3111</v>
      </c>
      <c r="B164" s="54" t="s">
        <v>14</v>
      </c>
      <c r="C164" s="54"/>
      <c r="D164" s="23"/>
      <c r="E164" s="39">
        <v>671834.37</v>
      </c>
      <c r="F164" s="25"/>
    </row>
    <row r="165" spans="1:7" s="159" customFormat="1" x14ac:dyDescent="0.25">
      <c r="A165" s="52">
        <v>312</v>
      </c>
      <c r="B165" s="22" t="s">
        <v>73</v>
      </c>
      <c r="C165" s="22"/>
      <c r="D165" s="23"/>
      <c r="E165" s="24">
        <f>E166</f>
        <v>31162.23</v>
      </c>
      <c r="F165" s="25"/>
    </row>
    <row r="166" spans="1:7" s="159" customFormat="1" x14ac:dyDescent="0.25">
      <c r="A166" s="53">
        <v>3121</v>
      </c>
      <c r="B166" s="54" t="s">
        <v>73</v>
      </c>
      <c r="C166" s="54"/>
      <c r="D166" s="23"/>
      <c r="E166" s="39">
        <v>31162.23</v>
      </c>
      <c r="F166" s="25"/>
    </row>
    <row r="167" spans="1:7" s="159" customFormat="1" x14ac:dyDescent="0.25">
      <c r="A167" s="52">
        <v>313</v>
      </c>
      <c r="B167" s="22" t="s">
        <v>15</v>
      </c>
      <c r="C167" s="22"/>
      <c r="D167" s="23"/>
      <c r="E167" s="24">
        <f>E168</f>
        <v>112763.26</v>
      </c>
      <c r="F167" s="25"/>
    </row>
    <row r="168" spans="1:7" s="159" customFormat="1" x14ac:dyDescent="0.25">
      <c r="A168" s="53">
        <v>3132</v>
      </c>
      <c r="B168" s="54" t="s">
        <v>29</v>
      </c>
      <c r="C168" s="54"/>
      <c r="D168" s="23"/>
      <c r="E168" s="39">
        <v>112763.26</v>
      </c>
      <c r="F168" s="25"/>
    </row>
    <row r="169" spans="1:7" s="158" customFormat="1" ht="14.45" customHeight="1" x14ac:dyDescent="0.25">
      <c r="A169" s="26">
        <v>32</v>
      </c>
      <c r="B169" s="27" t="s">
        <v>19</v>
      </c>
      <c r="C169" s="27"/>
      <c r="D169" s="23">
        <v>1271867</v>
      </c>
      <c r="E169" s="42">
        <f>E170+E175+E181+E190+E192</f>
        <v>849268.16999999993</v>
      </c>
      <c r="F169" s="25">
        <f>(E169/D169)*100</f>
        <v>66.773347370440462</v>
      </c>
      <c r="G169" s="157"/>
    </row>
    <row r="170" spans="1:7" s="161" customFormat="1" ht="14.45" customHeight="1" x14ac:dyDescent="0.25">
      <c r="A170" s="31">
        <v>321</v>
      </c>
      <c r="B170" s="32" t="s">
        <v>20</v>
      </c>
      <c r="C170" s="32"/>
      <c r="D170" s="76"/>
      <c r="E170" s="77">
        <f>E171+E172+E173+E174</f>
        <v>110270.42</v>
      </c>
      <c r="F170" s="25"/>
      <c r="G170" s="160"/>
    </row>
    <row r="171" spans="1:7" ht="14.45" customHeight="1" x14ac:dyDescent="0.25">
      <c r="A171" s="36" t="s">
        <v>21</v>
      </c>
      <c r="B171" s="37" t="s">
        <v>22</v>
      </c>
      <c r="C171" s="37"/>
      <c r="D171" s="78"/>
      <c r="E171" s="79">
        <v>93548.479999999996</v>
      </c>
      <c r="F171" s="25"/>
      <c r="G171" s="162"/>
    </row>
    <row r="172" spans="1:7" ht="14.45" customHeight="1" x14ac:dyDescent="0.25">
      <c r="A172" s="36">
        <v>3212</v>
      </c>
      <c r="B172" s="37" t="s">
        <v>24</v>
      </c>
      <c r="C172" s="37"/>
      <c r="D172" s="78"/>
      <c r="E172" s="79">
        <v>8491.24</v>
      </c>
      <c r="F172" s="25"/>
      <c r="G172" s="162"/>
    </row>
    <row r="173" spans="1:7" ht="14.45" customHeight="1" x14ac:dyDescent="0.25">
      <c r="A173" s="36">
        <v>3213</v>
      </c>
      <c r="B173" s="37" t="s">
        <v>102</v>
      </c>
      <c r="C173" s="37"/>
      <c r="D173" s="78"/>
      <c r="E173" s="79">
        <v>8178.44</v>
      </c>
      <c r="F173" s="25"/>
      <c r="G173" s="162"/>
    </row>
    <row r="174" spans="1:7" ht="14.45" customHeight="1" x14ac:dyDescent="0.25">
      <c r="A174" s="36">
        <v>3214</v>
      </c>
      <c r="B174" s="37" t="s">
        <v>103</v>
      </c>
      <c r="C174" s="37"/>
      <c r="D174" s="78"/>
      <c r="E174" s="79">
        <v>52.26</v>
      </c>
      <c r="F174" s="25"/>
      <c r="G174" s="162"/>
    </row>
    <row r="175" spans="1:7" s="161" customFormat="1" ht="18.75" customHeight="1" x14ac:dyDescent="0.25">
      <c r="A175" s="31">
        <v>322</v>
      </c>
      <c r="B175" s="32" t="s">
        <v>31</v>
      </c>
      <c r="C175" s="32"/>
      <c r="D175" s="23"/>
      <c r="E175" s="24">
        <f>E176+E177+E178+E179+E180</f>
        <v>58440.800000000003</v>
      </c>
      <c r="F175" s="25"/>
      <c r="G175" s="160"/>
    </row>
    <row r="176" spans="1:7" ht="14.45" customHeight="1" x14ac:dyDescent="0.25">
      <c r="A176" s="36" t="s">
        <v>32</v>
      </c>
      <c r="B176" s="37" t="s">
        <v>33</v>
      </c>
      <c r="C176" s="37"/>
      <c r="D176" s="38"/>
      <c r="E176" s="39">
        <v>21168.93</v>
      </c>
      <c r="F176" s="25"/>
      <c r="G176" s="162"/>
    </row>
    <row r="177" spans="1:7" ht="14.45" customHeight="1" x14ac:dyDescent="0.25">
      <c r="A177" s="36">
        <v>3222</v>
      </c>
      <c r="B177" s="37" t="s">
        <v>76</v>
      </c>
      <c r="C177" s="37"/>
      <c r="D177" s="38"/>
      <c r="E177" s="39">
        <v>17925.07</v>
      </c>
      <c r="F177" s="25"/>
      <c r="G177" s="162"/>
    </row>
    <row r="178" spans="1:7" ht="14.45" customHeight="1" x14ac:dyDescent="0.25">
      <c r="A178" s="36">
        <v>3223</v>
      </c>
      <c r="B178" s="37" t="s">
        <v>35</v>
      </c>
      <c r="C178" s="37"/>
      <c r="D178" s="38"/>
      <c r="E178" s="39">
        <v>1184.1099999999999</v>
      </c>
      <c r="F178" s="25"/>
      <c r="G178" s="162"/>
    </row>
    <row r="179" spans="1:7" ht="14.45" customHeight="1" x14ac:dyDescent="0.25">
      <c r="A179" s="36">
        <v>3224</v>
      </c>
      <c r="B179" s="37" t="s">
        <v>37</v>
      </c>
      <c r="C179" s="37"/>
      <c r="D179" s="38"/>
      <c r="E179" s="39">
        <v>17644.96</v>
      </c>
      <c r="F179" s="25"/>
      <c r="G179" s="162"/>
    </row>
    <row r="180" spans="1:7" ht="14.45" customHeight="1" x14ac:dyDescent="0.25">
      <c r="A180" s="36">
        <v>3227</v>
      </c>
      <c r="B180" s="37" t="s">
        <v>104</v>
      </c>
      <c r="C180" s="37"/>
      <c r="D180" s="38"/>
      <c r="E180" s="39">
        <v>517.73</v>
      </c>
      <c r="F180" s="25"/>
      <c r="G180" s="162"/>
    </row>
    <row r="181" spans="1:7" ht="21" customHeight="1" x14ac:dyDescent="0.25">
      <c r="A181" s="31">
        <v>323</v>
      </c>
      <c r="B181" s="32" t="s">
        <v>25</v>
      </c>
      <c r="C181" s="32"/>
      <c r="D181" s="38"/>
      <c r="E181" s="24">
        <f>E182+E183+E184+E185++E186+E187+E188+E189</f>
        <v>597966.82999999996</v>
      </c>
      <c r="F181" s="25"/>
      <c r="G181" s="162"/>
    </row>
    <row r="182" spans="1:7" ht="14.45" customHeight="1" x14ac:dyDescent="0.25">
      <c r="A182" s="36">
        <v>3231</v>
      </c>
      <c r="B182" s="37" t="s">
        <v>105</v>
      </c>
      <c r="C182" s="37"/>
      <c r="D182" s="38"/>
      <c r="E182" s="39">
        <v>30943.89</v>
      </c>
      <c r="F182" s="25"/>
      <c r="G182" s="162"/>
    </row>
    <row r="183" spans="1:7" ht="14.45" customHeight="1" x14ac:dyDescent="0.25">
      <c r="A183" s="36">
        <v>3232</v>
      </c>
      <c r="B183" s="37" t="s">
        <v>80</v>
      </c>
      <c r="C183" s="37"/>
      <c r="D183" s="38"/>
      <c r="E183" s="39">
        <v>67976.960000000006</v>
      </c>
      <c r="F183" s="25"/>
      <c r="G183" s="162"/>
    </row>
    <row r="184" spans="1:7" ht="14.45" customHeight="1" x14ac:dyDescent="0.25">
      <c r="A184" s="36">
        <v>3233</v>
      </c>
      <c r="B184" s="37" t="s">
        <v>106</v>
      </c>
      <c r="C184" s="37"/>
      <c r="D184" s="38"/>
      <c r="E184" s="39">
        <v>3467.15</v>
      </c>
      <c r="F184" s="25"/>
      <c r="G184" s="162"/>
    </row>
    <row r="185" spans="1:7" ht="14.45" customHeight="1" x14ac:dyDescent="0.25">
      <c r="A185" s="36">
        <v>3234</v>
      </c>
      <c r="B185" s="37" t="s">
        <v>65</v>
      </c>
      <c r="C185" s="37"/>
      <c r="D185" s="38"/>
      <c r="E185" s="39">
        <v>270</v>
      </c>
      <c r="F185" s="25"/>
      <c r="G185" s="162"/>
    </row>
    <row r="186" spans="1:7" ht="14.45" customHeight="1" x14ac:dyDescent="0.25">
      <c r="A186" s="36">
        <v>3235</v>
      </c>
      <c r="B186" s="37" t="s">
        <v>82</v>
      </c>
      <c r="C186" s="37"/>
      <c r="D186" s="38"/>
      <c r="E186" s="39">
        <v>45487.97</v>
      </c>
      <c r="F186" s="25"/>
      <c r="G186" s="162"/>
    </row>
    <row r="187" spans="1:7" ht="14.45" customHeight="1" x14ac:dyDescent="0.25">
      <c r="A187" s="36">
        <v>3237</v>
      </c>
      <c r="B187" s="37" t="s">
        <v>83</v>
      </c>
      <c r="C187" s="37"/>
      <c r="D187" s="38"/>
      <c r="E187" s="39">
        <v>408022.87</v>
      </c>
      <c r="F187" s="25"/>
      <c r="G187" s="162"/>
    </row>
    <row r="188" spans="1:7" ht="14.45" customHeight="1" x14ac:dyDescent="0.25">
      <c r="A188" s="36">
        <v>3238</v>
      </c>
      <c r="B188" s="37" t="s">
        <v>85</v>
      </c>
      <c r="C188" s="37"/>
      <c r="D188" s="38"/>
      <c r="E188" s="39">
        <v>10225</v>
      </c>
      <c r="F188" s="25"/>
      <c r="G188" s="162"/>
    </row>
    <row r="189" spans="1:7" ht="14.45" customHeight="1" x14ac:dyDescent="0.25">
      <c r="A189" s="36">
        <v>3239</v>
      </c>
      <c r="B189" s="37" t="s">
        <v>41</v>
      </c>
      <c r="C189" s="37"/>
      <c r="D189" s="38"/>
      <c r="E189" s="39">
        <v>31572.99</v>
      </c>
      <c r="F189" s="25"/>
      <c r="G189" s="162"/>
    </row>
    <row r="190" spans="1:7" s="161" customFormat="1" ht="14.25" customHeight="1" x14ac:dyDescent="0.25">
      <c r="A190" s="31">
        <v>324</v>
      </c>
      <c r="B190" s="32" t="s">
        <v>107</v>
      </c>
      <c r="C190" s="32"/>
      <c r="D190" s="23"/>
      <c r="E190" s="24">
        <f>SUM(E191)</f>
        <v>11192.73</v>
      </c>
      <c r="F190" s="25"/>
      <c r="G190" s="160"/>
    </row>
    <row r="191" spans="1:7" s="165" customFormat="1" x14ac:dyDescent="0.25">
      <c r="A191" s="36">
        <v>3241</v>
      </c>
      <c r="B191" s="37" t="s">
        <v>107</v>
      </c>
      <c r="C191" s="37"/>
      <c r="D191" s="38"/>
      <c r="E191" s="39">
        <v>11192.73</v>
      </c>
      <c r="F191" s="25"/>
    </row>
    <row r="192" spans="1:7" s="165" customFormat="1" x14ac:dyDescent="0.25">
      <c r="A192" s="31">
        <v>329</v>
      </c>
      <c r="B192" s="32" t="s">
        <v>87</v>
      </c>
      <c r="C192" s="32"/>
      <c r="D192" s="23"/>
      <c r="E192" s="24">
        <f>E193+E194+E195+E196+E197</f>
        <v>71397.39</v>
      </c>
      <c r="F192" s="25"/>
    </row>
    <row r="193" spans="1:6" s="165" customFormat="1" x14ac:dyDescent="0.25">
      <c r="A193" s="36">
        <v>3292</v>
      </c>
      <c r="B193" s="37" t="s">
        <v>108</v>
      </c>
      <c r="C193" s="37"/>
      <c r="D193" s="38"/>
      <c r="E193" s="39">
        <v>3713.55</v>
      </c>
      <c r="F193" s="25"/>
    </row>
    <row r="194" spans="1:6" s="165" customFormat="1" x14ac:dyDescent="0.25">
      <c r="A194" s="36">
        <v>3293</v>
      </c>
      <c r="B194" s="37" t="s">
        <v>44</v>
      </c>
      <c r="C194" s="37"/>
      <c r="D194" s="38"/>
      <c r="E194" s="39">
        <v>41901.54</v>
      </c>
      <c r="F194" s="25"/>
    </row>
    <row r="195" spans="1:6" s="165" customFormat="1" x14ac:dyDescent="0.25">
      <c r="A195" s="36">
        <v>3294</v>
      </c>
      <c r="B195" s="37" t="s">
        <v>68</v>
      </c>
      <c r="C195" s="37"/>
      <c r="D195" s="38"/>
      <c r="E195" s="39">
        <v>18092.599999999999</v>
      </c>
      <c r="F195" s="25"/>
    </row>
    <row r="196" spans="1:6" s="165" customFormat="1" x14ac:dyDescent="0.25">
      <c r="A196" s="36">
        <v>3295</v>
      </c>
      <c r="B196" s="37" t="s">
        <v>56</v>
      </c>
      <c r="C196" s="37"/>
      <c r="D196" s="38"/>
      <c r="E196" s="39">
        <v>1262.07</v>
      </c>
      <c r="F196" s="25"/>
    </row>
    <row r="197" spans="1:6" s="165" customFormat="1" x14ac:dyDescent="0.25">
      <c r="A197" s="36">
        <v>3299</v>
      </c>
      <c r="B197" s="37" t="s">
        <v>87</v>
      </c>
      <c r="C197" s="37"/>
      <c r="D197" s="38"/>
      <c r="E197" s="39">
        <v>6427.63</v>
      </c>
      <c r="F197" s="25"/>
    </row>
    <row r="198" spans="1:6" s="165" customFormat="1" x14ac:dyDescent="0.25">
      <c r="A198" s="31">
        <v>34</v>
      </c>
      <c r="B198" s="32" t="s">
        <v>45</v>
      </c>
      <c r="C198" s="32"/>
      <c r="D198" s="23">
        <v>16370</v>
      </c>
      <c r="E198" s="24">
        <f>E199+E201</f>
        <v>6099.0199999999995</v>
      </c>
      <c r="F198" s="25">
        <f>(E198/D198)*100</f>
        <v>37.257299938912638</v>
      </c>
    </row>
    <row r="199" spans="1:6" s="165" customFormat="1" x14ac:dyDescent="0.25">
      <c r="A199" s="31">
        <v>342</v>
      </c>
      <c r="B199" s="32" t="s">
        <v>109</v>
      </c>
      <c r="C199" s="32"/>
      <c r="D199" s="23"/>
      <c r="E199" s="24">
        <f>E200</f>
        <v>387.26</v>
      </c>
      <c r="F199" s="25"/>
    </row>
    <row r="200" spans="1:6" s="165" customFormat="1" ht="30" x14ac:dyDescent="0.25">
      <c r="A200" s="36">
        <v>3423</v>
      </c>
      <c r="B200" s="37" t="s">
        <v>110</v>
      </c>
      <c r="C200" s="37"/>
      <c r="D200" s="23"/>
      <c r="E200" s="39">
        <v>387.26</v>
      </c>
      <c r="F200" s="25"/>
    </row>
    <row r="201" spans="1:6" s="165" customFormat="1" x14ac:dyDescent="0.25">
      <c r="A201" s="31">
        <v>343</v>
      </c>
      <c r="B201" s="32" t="s">
        <v>46</v>
      </c>
      <c r="C201" s="32"/>
      <c r="D201" s="23"/>
      <c r="E201" s="24">
        <f>E202+E203+E204</f>
        <v>5711.7599999999993</v>
      </c>
      <c r="F201" s="25"/>
    </row>
    <row r="202" spans="1:6" s="165" customFormat="1" x14ac:dyDescent="0.25">
      <c r="A202" s="36">
        <v>3431</v>
      </c>
      <c r="B202" s="37" t="s">
        <v>93</v>
      </c>
      <c r="C202" s="37"/>
      <c r="D202" s="38"/>
      <c r="E202" s="39">
        <v>4872.9799999999996</v>
      </c>
      <c r="F202" s="25"/>
    </row>
    <row r="203" spans="1:6" s="165" customFormat="1" x14ac:dyDescent="0.25">
      <c r="A203" s="36">
        <v>3432</v>
      </c>
      <c r="B203" s="37" t="s">
        <v>47</v>
      </c>
      <c r="C203" s="37"/>
      <c r="D203" s="38"/>
      <c r="E203" s="39">
        <v>779.12</v>
      </c>
      <c r="F203" s="25"/>
    </row>
    <row r="204" spans="1:6" s="165" customFormat="1" x14ac:dyDescent="0.25">
      <c r="A204" s="36">
        <v>3433</v>
      </c>
      <c r="B204" s="37" t="s">
        <v>58</v>
      </c>
      <c r="C204" s="37"/>
      <c r="D204" s="38"/>
      <c r="E204" s="39">
        <v>59.66</v>
      </c>
      <c r="F204" s="25"/>
    </row>
    <row r="205" spans="1:6" s="165" customFormat="1" x14ac:dyDescent="0.25">
      <c r="A205" s="31">
        <v>38</v>
      </c>
      <c r="B205" s="32" t="s">
        <v>111</v>
      </c>
      <c r="C205" s="32"/>
      <c r="D205" s="23"/>
      <c r="E205" s="24">
        <f>E206</f>
        <v>657.15</v>
      </c>
      <c r="F205" s="25"/>
    </row>
    <row r="206" spans="1:6" s="165" customFormat="1" x14ac:dyDescent="0.25">
      <c r="A206" s="31">
        <v>383</v>
      </c>
      <c r="B206" s="32" t="s">
        <v>112</v>
      </c>
      <c r="C206" s="32"/>
      <c r="D206" s="23"/>
      <c r="E206" s="24">
        <f>E207</f>
        <v>657.15</v>
      </c>
      <c r="F206" s="25"/>
    </row>
    <row r="207" spans="1:6" s="165" customFormat="1" x14ac:dyDescent="0.25">
      <c r="A207" s="36">
        <v>3831</v>
      </c>
      <c r="B207" s="37" t="s">
        <v>113</v>
      </c>
      <c r="C207" s="37"/>
      <c r="D207" s="23"/>
      <c r="E207" s="39">
        <v>657.15</v>
      </c>
      <c r="F207" s="25"/>
    </row>
    <row r="208" spans="1:6" s="165" customFormat="1" x14ac:dyDescent="0.25">
      <c r="A208" s="52">
        <v>4</v>
      </c>
      <c r="B208" s="22" t="s">
        <v>48</v>
      </c>
      <c r="C208" s="22"/>
      <c r="D208" s="23"/>
      <c r="E208" s="24">
        <f>E209+E216</f>
        <v>196412.83000000002</v>
      </c>
      <c r="F208" s="25"/>
    </row>
    <row r="209" spans="1:6" s="165" customFormat="1" x14ac:dyDescent="0.25">
      <c r="A209" s="52">
        <v>42</v>
      </c>
      <c r="B209" s="22" t="s">
        <v>49</v>
      </c>
      <c r="C209" s="22"/>
      <c r="D209" s="23">
        <v>54908</v>
      </c>
      <c r="E209" s="24">
        <f>E210</f>
        <v>136502.5</v>
      </c>
      <c r="F209" s="25">
        <f>(E209/D209)*100</f>
        <v>248.60220732862243</v>
      </c>
    </row>
    <row r="210" spans="1:6" s="165" customFormat="1" x14ac:dyDescent="0.25">
      <c r="A210" s="52">
        <v>422</v>
      </c>
      <c r="B210" s="22" t="s">
        <v>50</v>
      </c>
      <c r="C210" s="22"/>
      <c r="D210" s="23"/>
      <c r="E210" s="24">
        <f>E211+E212+E213+E214+E215</f>
        <v>136502.5</v>
      </c>
      <c r="F210" s="25"/>
    </row>
    <row r="211" spans="1:6" s="165" customFormat="1" x14ac:dyDescent="0.25">
      <c r="A211" s="53">
        <v>4221</v>
      </c>
      <c r="B211" s="54" t="s">
        <v>51</v>
      </c>
      <c r="C211" s="54"/>
      <c r="D211" s="23"/>
      <c r="E211" s="39">
        <v>41656.18</v>
      </c>
      <c r="F211" s="25"/>
    </row>
    <row r="212" spans="1:6" s="165" customFormat="1" x14ac:dyDescent="0.25">
      <c r="A212" s="53">
        <v>4222</v>
      </c>
      <c r="B212" s="54" t="s">
        <v>114</v>
      </c>
      <c r="C212" s="54"/>
      <c r="D212" s="23"/>
      <c r="E212" s="39">
        <v>6792.6</v>
      </c>
      <c r="F212" s="25"/>
    </row>
    <row r="213" spans="1:6" s="165" customFormat="1" x14ac:dyDescent="0.25">
      <c r="A213" s="53">
        <v>4223</v>
      </c>
      <c r="B213" s="54" t="s">
        <v>115</v>
      </c>
      <c r="C213" s="54"/>
      <c r="D213" s="23"/>
      <c r="E213" s="39">
        <v>6737.85</v>
      </c>
      <c r="F213" s="25"/>
    </row>
    <row r="214" spans="1:6" s="165" customFormat="1" x14ac:dyDescent="0.25">
      <c r="A214" s="53">
        <v>4224</v>
      </c>
      <c r="B214" s="54" t="s">
        <v>69</v>
      </c>
      <c r="C214" s="54"/>
      <c r="D214" s="23"/>
      <c r="E214" s="39">
        <v>80105.38</v>
      </c>
      <c r="F214" s="25"/>
    </row>
    <row r="215" spans="1:6" s="165" customFormat="1" x14ac:dyDescent="0.25">
      <c r="A215" s="53">
        <v>4227</v>
      </c>
      <c r="B215" s="54" t="s">
        <v>52</v>
      </c>
      <c r="C215" s="54"/>
      <c r="D215" s="23"/>
      <c r="E215" s="39">
        <v>1210.49</v>
      </c>
      <c r="F215" s="25"/>
    </row>
    <row r="216" spans="1:6" s="165" customFormat="1" x14ac:dyDescent="0.25">
      <c r="A216" s="52">
        <v>45</v>
      </c>
      <c r="B216" s="22" t="s">
        <v>116</v>
      </c>
      <c r="C216" s="22"/>
      <c r="D216" s="23"/>
      <c r="E216" s="24">
        <f>E217</f>
        <v>59910.33</v>
      </c>
      <c r="F216" s="25"/>
    </row>
    <row r="217" spans="1:6" s="165" customFormat="1" x14ac:dyDescent="0.25">
      <c r="A217" s="52">
        <v>451</v>
      </c>
      <c r="B217" s="22" t="s">
        <v>117</v>
      </c>
      <c r="C217" s="22"/>
      <c r="D217" s="23"/>
      <c r="E217" s="24">
        <f>E218</f>
        <v>59910.33</v>
      </c>
      <c r="F217" s="25"/>
    </row>
    <row r="218" spans="1:6" s="165" customFormat="1" x14ac:dyDescent="0.25">
      <c r="A218" s="53">
        <v>4511</v>
      </c>
      <c r="B218" s="54" t="s">
        <v>117</v>
      </c>
      <c r="C218" s="54"/>
      <c r="D218" s="23"/>
      <c r="E218" s="39">
        <v>59910.33</v>
      </c>
      <c r="F218" s="25"/>
    </row>
    <row r="219" spans="1:6" s="165" customFormat="1" x14ac:dyDescent="0.25">
      <c r="A219" s="31">
        <v>5</v>
      </c>
      <c r="B219" s="32" t="s">
        <v>118</v>
      </c>
      <c r="C219" s="32"/>
      <c r="D219" s="23"/>
      <c r="E219" s="24">
        <f>E220</f>
        <v>1728.76</v>
      </c>
      <c r="F219" s="25"/>
    </row>
    <row r="220" spans="1:6" s="165" customFormat="1" x14ac:dyDescent="0.25">
      <c r="A220" s="31">
        <v>54</v>
      </c>
      <c r="B220" s="32" t="s">
        <v>119</v>
      </c>
      <c r="C220" s="32"/>
      <c r="D220" s="23"/>
      <c r="E220" s="24">
        <f>E221</f>
        <v>1728.76</v>
      </c>
      <c r="F220" s="25"/>
    </row>
    <row r="221" spans="1:6" s="165" customFormat="1" ht="30" x14ac:dyDescent="0.25">
      <c r="A221" s="31">
        <v>544</v>
      </c>
      <c r="B221" s="32" t="s">
        <v>120</v>
      </c>
      <c r="C221" s="32"/>
      <c r="D221" s="23"/>
      <c r="E221" s="24">
        <f>E222</f>
        <v>1728.76</v>
      </c>
      <c r="F221" s="25"/>
    </row>
    <row r="222" spans="1:6" s="165" customFormat="1" ht="27.75" customHeight="1" x14ac:dyDescent="0.25">
      <c r="A222" s="36">
        <v>5443</v>
      </c>
      <c r="B222" s="37" t="s">
        <v>120</v>
      </c>
      <c r="C222" s="37"/>
      <c r="D222" s="23"/>
      <c r="E222" s="39">
        <v>1728.76</v>
      </c>
      <c r="F222" s="25"/>
    </row>
    <row r="223" spans="1:6" s="166" customFormat="1" ht="18.75" customHeight="1" x14ac:dyDescent="0.25">
      <c r="A223" s="44" t="s">
        <v>121</v>
      </c>
      <c r="B223" s="15" t="s">
        <v>122</v>
      </c>
      <c r="C223" s="15"/>
      <c r="D223" s="62">
        <f>D224+D281</f>
        <v>441526</v>
      </c>
      <c r="E223" s="63">
        <f>E224+E278</f>
        <v>299423.35999999999</v>
      </c>
      <c r="F223" s="43">
        <f>(E223/D223)*100</f>
        <v>67.815566920181368</v>
      </c>
    </row>
    <row r="224" spans="1:6" s="167" customFormat="1" x14ac:dyDescent="0.25">
      <c r="A224" s="80">
        <v>3</v>
      </c>
      <c r="B224" s="81" t="s">
        <v>11</v>
      </c>
      <c r="C224" s="81"/>
      <c r="D224" s="82">
        <f>D225+D233</f>
        <v>364215</v>
      </c>
      <c r="E224" s="83">
        <f>E225+E233+E265</f>
        <v>295887.69</v>
      </c>
      <c r="F224" s="43">
        <f>(E224/D224)*100</f>
        <v>81.239841851653566</v>
      </c>
    </row>
    <row r="225" spans="1:6" s="167" customFormat="1" x14ac:dyDescent="0.25">
      <c r="A225" s="80">
        <v>31</v>
      </c>
      <c r="B225" s="81" t="s">
        <v>12</v>
      </c>
      <c r="C225" s="81"/>
      <c r="D225" s="82">
        <v>182382</v>
      </c>
      <c r="E225" s="83">
        <f>E226+E230</f>
        <v>67270.570000000007</v>
      </c>
      <c r="F225" s="43">
        <f>(E225/D225)*100</f>
        <v>36.88443486747596</v>
      </c>
    </row>
    <row r="226" spans="1:6" s="167" customFormat="1" x14ac:dyDescent="0.25">
      <c r="A226" s="80">
        <v>311</v>
      </c>
      <c r="B226" s="81" t="s">
        <v>14</v>
      </c>
      <c r="C226" s="81"/>
      <c r="D226" s="82"/>
      <c r="E226" s="83">
        <f>E227</f>
        <v>57742.97</v>
      </c>
      <c r="F226" s="43"/>
    </row>
    <row r="227" spans="1:6" s="167" customFormat="1" x14ac:dyDescent="0.25">
      <c r="A227" s="84">
        <v>3111</v>
      </c>
      <c r="B227" s="85" t="s">
        <v>14</v>
      </c>
      <c r="C227" s="85"/>
      <c r="D227" s="86"/>
      <c r="E227" s="87">
        <v>57742.97</v>
      </c>
      <c r="F227" s="43"/>
    </row>
    <row r="228" spans="1:6" s="167" customFormat="1" x14ac:dyDescent="0.25">
      <c r="A228" s="80">
        <v>312</v>
      </c>
      <c r="B228" s="81" t="s">
        <v>18</v>
      </c>
      <c r="C228" s="81"/>
      <c r="D228" s="82"/>
      <c r="E228" s="83"/>
      <c r="F228" s="43"/>
    </row>
    <row r="229" spans="1:6" s="167" customFormat="1" x14ac:dyDescent="0.25">
      <c r="A229" s="84">
        <v>3121</v>
      </c>
      <c r="B229" s="85" t="s">
        <v>18</v>
      </c>
      <c r="C229" s="85"/>
      <c r="D229" s="86"/>
      <c r="E229" s="87"/>
      <c r="F229" s="43"/>
    </row>
    <row r="230" spans="1:6" s="167" customFormat="1" x14ac:dyDescent="0.25">
      <c r="A230" s="80">
        <v>313</v>
      </c>
      <c r="B230" s="81" t="s">
        <v>15</v>
      </c>
      <c r="C230" s="81"/>
      <c r="D230" s="82"/>
      <c r="E230" s="83">
        <f>E231</f>
        <v>9527.6</v>
      </c>
      <c r="F230" s="43"/>
    </row>
    <row r="231" spans="1:6" s="167" customFormat="1" x14ac:dyDescent="0.25">
      <c r="A231" s="84">
        <v>3132</v>
      </c>
      <c r="B231" s="85" t="s">
        <v>16</v>
      </c>
      <c r="C231" s="85"/>
      <c r="D231" s="86"/>
      <c r="E231" s="87">
        <v>9527.6</v>
      </c>
      <c r="F231" s="43"/>
    </row>
    <row r="232" spans="1:6" s="167" customFormat="1" x14ac:dyDescent="0.25">
      <c r="A232" s="84">
        <v>3133</v>
      </c>
      <c r="B232" s="85" t="s">
        <v>17</v>
      </c>
      <c r="C232" s="85"/>
      <c r="D232" s="86"/>
      <c r="E232" s="87"/>
      <c r="F232" s="43"/>
    </row>
    <row r="233" spans="1:6" s="167" customFormat="1" x14ac:dyDescent="0.25">
      <c r="A233" s="80">
        <v>32</v>
      </c>
      <c r="B233" s="81" t="s">
        <v>19</v>
      </c>
      <c r="C233" s="81"/>
      <c r="D233" s="82">
        <v>181833</v>
      </c>
      <c r="E233" s="83">
        <f>E234+E239+E246+E255+E257</f>
        <v>124298.3</v>
      </c>
      <c r="F233" s="43">
        <f>(E233/D233)*100</f>
        <v>68.358493782756696</v>
      </c>
    </row>
    <row r="234" spans="1:6" s="167" customFormat="1" x14ac:dyDescent="0.25">
      <c r="A234" s="80">
        <v>321</v>
      </c>
      <c r="B234" s="81" t="s">
        <v>20</v>
      </c>
      <c r="C234" s="81"/>
      <c r="D234" s="82"/>
      <c r="E234" s="83">
        <f>E235+E236+E237+E238</f>
        <v>55970.67</v>
      </c>
      <c r="F234" s="43"/>
    </row>
    <row r="235" spans="1:6" s="167" customFormat="1" x14ac:dyDescent="0.25">
      <c r="A235" s="84">
        <v>3211</v>
      </c>
      <c r="B235" s="85" t="s">
        <v>123</v>
      </c>
      <c r="C235" s="85"/>
      <c r="D235" s="86"/>
      <c r="E235" s="87">
        <v>51000.06</v>
      </c>
      <c r="F235" s="43"/>
    </row>
    <row r="236" spans="1:6" s="167" customFormat="1" x14ac:dyDescent="0.25">
      <c r="A236" s="84">
        <v>3212</v>
      </c>
      <c r="B236" s="85" t="s">
        <v>24</v>
      </c>
      <c r="C236" s="85"/>
      <c r="D236" s="86"/>
      <c r="E236" s="87">
        <v>178.56</v>
      </c>
      <c r="F236" s="43"/>
    </row>
    <row r="237" spans="1:6" s="167" customFormat="1" x14ac:dyDescent="0.25">
      <c r="A237" s="84">
        <v>3213</v>
      </c>
      <c r="B237" s="85" t="s">
        <v>30</v>
      </c>
      <c r="C237" s="85"/>
      <c r="D237" s="86"/>
      <c r="E237" s="87">
        <v>4751.25</v>
      </c>
      <c r="F237" s="43"/>
    </row>
    <row r="238" spans="1:6" s="167" customFormat="1" x14ac:dyDescent="0.25">
      <c r="A238" s="84">
        <v>3214</v>
      </c>
      <c r="B238" s="85" t="s">
        <v>124</v>
      </c>
      <c r="C238" s="85"/>
      <c r="D238" s="86"/>
      <c r="E238" s="87">
        <v>40.799999999999997</v>
      </c>
      <c r="F238" s="43"/>
    </row>
    <row r="239" spans="1:6" s="167" customFormat="1" x14ac:dyDescent="0.25">
      <c r="A239" s="80">
        <v>322</v>
      </c>
      <c r="B239" s="81" t="s">
        <v>31</v>
      </c>
      <c r="C239" s="81"/>
      <c r="D239" s="82"/>
      <c r="E239" s="83">
        <f>E240+E241+E243+E245</f>
        <v>1296.8700000000001</v>
      </c>
      <c r="F239" s="43"/>
    </row>
    <row r="240" spans="1:6" s="167" customFormat="1" x14ac:dyDescent="0.25">
      <c r="A240" s="84">
        <v>3221</v>
      </c>
      <c r="B240" s="85" t="s">
        <v>33</v>
      </c>
      <c r="C240" s="85"/>
      <c r="D240" s="86"/>
      <c r="E240" s="87">
        <v>334.31</v>
      </c>
      <c r="F240" s="43"/>
    </row>
    <row r="241" spans="1:6" s="167" customFormat="1" x14ac:dyDescent="0.25">
      <c r="A241" s="84">
        <v>3222</v>
      </c>
      <c r="B241" s="85" t="s">
        <v>76</v>
      </c>
      <c r="C241" s="85"/>
      <c r="D241" s="86"/>
      <c r="E241" s="87">
        <v>716.08</v>
      </c>
      <c r="F241" s="43"/>
    </row>
    <row r="242" spans="1:6" s="167" customFormat="1" x14ac:dyDescent="0.25">
      <c r="A242" s="84">
        <v>3223</v>
      </c>
      <c r="B242" s="85" t="s">
        <v>35</v>
      </c>
      <c r="C242" s="85"/>
      <c r="D242" s="86"/>
      <c r="E242" s="87"/>
      <c r="F242" s="43"/>
    </row>
    <row r="243" spans="1:6" s="167" customFormat="1" x14ac:dyDescent="0.25">
      <c r="A243" s="84">
        <v>3224</v>
      </c>
      <c r="B243" s="85" t="s">
        <v>125</v>
      </c>
      <c r="C243" s="85"/>
      <c r="D243" s="86"/>
      <c r="E243" s="87">
        <v>114</v>
      </c>
      <c r="F243" s="43"/>
    </row>
    <row r="244" spans="1:6" s="167" customFormat="1" x14ac:dyDescent="0.25">
      <c r="A244" s="84">
        <v>3225</v>
      </c>
      <c r="B244" s="85" t="s">
        <v>62</v>
      </c>
      <c r="C244" s="85"/>
      <c r="D244" s="86"/>
      <c r="E244" s="87"/>
      <c r="F244" s="43"/>
    </row>
    <row r="245" spans="1:6" s="167" customFormat="1" x14ac:dyDescent="0.25">
      <c r="A245" s="84">
        <v>3227</v>
      </c>
      <c r="B245" s="85" t="s">
        <v>126</v>
      </c>
      <c r="C245" s="85"/>
      <c r="D245" s="86"/>
      <c r="E245" s="87">
        <v>132.47999999999999</v>
      </c>
      <c r="F245" s="43"/>
    </row>
    <row r="246" spans="1:6" s="167" customFormat="1" x14ac:dyDescent="0.25">
      <c r="A246" s="80">
        <v>323</v>
      </c>
      <c r="B246" s="81" t="s">
        <v>25</v>
      </c>
      <c r="C246" s="81"/>
      <c r="D246" s="82"/>
      <c r="E246" s="83">
        <f>E247+E248+E249+E251+E252+E254</f>
        <v>57943.18</v>
      </c>
      <c r="F246" s="43"/>
    </row>
    <row r="247" spans="1:6" s="167" customFormat="1" x14ac:dyDescent="0.25">
      <c r="A247" s="84">
        <v>3231</v>
      </c>
      <c r="B247" s="85" t="s">
        <v>78</v>
      </c>
      <c r="C247" s="85"/>
      <c r="D247" s="86"/>
      <c r="E247" s="87">
        <v>189</v>
      </c>
      <c r="F247" s="43"/>
    </row>
    <row r="248" spans="1:6" s="167" customFormat="1" x14ac:dyDescent="0.25">
      <c r="A248" s="84">
        <v>3232</v>
      </c>
      <c r="B248" s="85" t="s">
        <v>80</v>
      </c>
      <c r="C248" s="85"/>
      <c r="D248" s="86"/>
      <c r="E248" s="87">
        <v>5908.75</v>
      </c>
      <c r="F248" s="43"/>
    </row>
    <row r="249" spans="1:6" s="167" customFormat="1" x14ac:dyDescent="0.25">
      <c r="A249" s="84">
        <v>3233</v>
      </c>
      <c r="B249" s="85" t="s">
        <v>106</v>
      </c>
      <c r="C249" s="85"/>
      <c r="D249" s="86"/>
      <c r="E249" s="87">
        <v>614.44000000000005</v>
      </c>
      <c r="F249" s="43"/>
    </row>
    <row r="250" spans="1:6" s="167" customFormat="1" x14ac:dyDescent="0.25">
      <c r="A250" s="84">
        <v>3234</v>
      </c>
      <c r="B250" s="85" t="s">
        <v>65</v>
      </c>
      <c r="C250" s="85"/>
      <c r="D250" s="86"/>
      <c r="E250" s="87"/>
      <c r="F250" s="43"/>
    </row>
    <row r="251" spans="1:6" s="167" customFormat="1" x14ac:dyDescent="0.25">
      <c r="A251" s="84">
        <v>3235</v>
      </c>
      <c r="B251" s="85" t="s">
        <v>82</v>
      </c>
      <c r="C251" s="85"/>
      <c r="D251" s="86"/>
      <c r="E251" s="87">
        <v>1106.25</v>
      </c>
      <c r="F251" s="43"/>
    </row>
    <row r="252" spans="1:6" s="167" customFormat="1" x14ac:dyDescent="0.25">
      <c r="A252" s="84">
        <v>3237</v>
      </c>
      <c r="B252" s="85" t="s">
        <v>83</v>
      </c>
      <c r="C252" s="85"/>
      <c r="D252" s="86"/>
      <c r="E252" s="87">
        <v>47539.74</v>
      </c>
      <c r="F252" s="43"/>
    </row>
    <row r="253" spans="1:6" s="167" customFormat="1" x14ac:dyDescent="0.25">
      <c r="A253" s="84">
        <v>3238</v>
      </c>
      <c r="B253" s="85" t="s">
        <v>85</v>
      </c>
      <c r="C253" s="85"/>
      <c r="D253" s="86"/>
      <c r="E253" s="87"/>
      <c r="F253" s="43"/>
    </row>
    <row r="254" spans="1:6" s="167" customFormat="1" x14ac:dyDescent="0.25">
      <c r="A254" s="84">
        <v>3239</v>
      </c>
      <c r="B254" s="85" t="s">
        <v>41</v>
      </c>
      <c r="C254" s="85"/>
      <c r="D254" s="86"/>
      <c r="E254" s="87">
        <v>2585</v>
      </c>
      <c r="F254" s="43"/>
    </row>
    <row r="255" spans="1:6" s="167" customFormat="1" x14ac:dyDescent="0.25">
      <c r="A255" s="80">
        <v>324</v>
      </c>
      <c r="B255" s="81" t="s">
        <v>42</v>
      </c>
      <c r="C255" s="81"/>
      <c r="D255" s="86"/>
      <c r="E255" s="83">
        <f>E256</f>
        <v>2113.96</v>
      </c>
      <c r="F255" s="43"/>
    </row>
    <row r="256" spans="1:6" s="167" customFormat="1" x14ac:dyDescent="0.25">
      <c r="A256" s="84">
        <v>3241</v>
      </c>
      <c r="B256" s="85" t="s">
        <v>42</v>
      </c>
      <c r="C256" s="85"/>
      <c r="D256" s="86"/>
      <c r="E256" s="87">
        <v>2113.96</v>
      </c>
      <c r="F256" s="43"/>
    </row>
    <row r="257" spans="1:7" s="167" customFormat="1" x14ac:dyDescent="0.25">
      <c r="A257" s="80">
        <v>329</v>
      </c>
      <c r="B257" s="81" t="s">
        <v>87</v>
      </c>
      <c r="C257" s="81"/>
      <c r="D257" s="82"/>
      <c r="E257" s="83">
        <f>E258+E259</f>
        <v>6973.62</v>
      </c>
      <c r="F257" s="43"/>
    </row>
    <row r="258" spans="1:7" s="167" customFormat="1" x14ac:dyDescent="0.25">
      <c r="A258" s="84">
        <v>3292</v>
      </c>
      <c r="B258" s="85" t="s">
        <v>108</v>
      </c>
      <c r="C258" s="85"/>
      <c r="D258" s="86"/>
      <c r="E258" s="87">
        <v>36.5</v>
      </c>
      <c r="F258" s="43"/>
    </row>
    <row r="259" spans="1:7" s="167" customFormat="1" x14ac:dyDescent="0.25">
      <c r="A259" s="84">
        <v>3293</v>
      </c>
      <c r="B259" s="85" t="s">
        <v>44</v>
      </c>
      <c r="C259" s="85"/>
      <c r="D259" s="86"/>
      <c r="E259" s="87">
        <v>6937.12</v>
      </c>
      <c r="F259" s="43"/>
    </row>
    <row r="260" spans="1:7" s="167" customFormat="1" x14ac:dyDescent="0.25">
      <c r="A260" s="84">
        <v>3295</v>
      </c>
      <c r="B260" s="85" t="s">
        <v>56</v>
      </c>
      <c r="C260" s="85"/>
      <c r="D260" s="86"/>
      <c r="E260" s="87"/>
      <c r="F260" s="43"/>
    </row>
    <row r="261" spans="1:7" s="167" customFormat="1" x14ac:dyDescent="0.25">
      <c r="A261" s="84">
        <v>3299</v>
      </c>
      <c r="B261" s="85" t="s">
        <v>127</v>
      </c>
      <c r="C261" s="85"/>
      <c r="D261" s="86"/>
      <c r="E261" s="87"/>
      <c r="F261" s="43"/>
    </row>
    <row r="262" spans="1:7" s="167" customFormat="1" x14ac:dyDescent="0.25">
      <c r="A262" s="80">
        <v>34</v>
      </c>
      <c r="B262" s="81" t="s">
        <v>45</v>
      </c>
      <c r="C262" s="81"/>
      <c r="D262" s="82"/>
      <c r="E262" s="83"/>
      <c r="F262" s="43"/>
    </row>
    <row r="263" spans="1:7" s="167" customFormat="1" x14ac:dyDescent="0.25">
      <c r="A263" s="80">
        <v>343</v>
      </c>
      <c r="B263" s="81" t="s">
        <v>46</v>
      </c>
      <c r="C263" s="81"/>
      <c r="D263" s="82"/>
      <c r="E263" s="83"/>
      <c r="F263" s="43"/>
    </row>
    <row r="264" spans="1:7" s="167" customFormat="1" x14ac:dyDescent="0.25">
      <c r="A264" s="84">
        <v>3431</v>
      </c>
      <c r="B264" s="88" t="s">
        <v>128</v>
      </c>
      <c r="C264" s="88"/>
      <c r="D264" s="86"/>
      <c r="E264" s="87"/>
      <c r="F264" s="43"/>
    </row>
    <row r="265" spans="1:7" s="167" customFormat="1" x14ac:dyDescent="0.25">
      <c r="A265" s="80">
        <v>35</v>
      </c>
      <c r="B265" s="89" t="s">
        <v>129</v>
      </c>
      <c r="C265" s="89"/>
      <c r="D265" s="82"/>
      <c r="E265" s="83">
        <f>E266</f>
        <v>104318.82</v>
      </c>
      <c r="F265" s="43"/>
    </row>
    <row r="266" spans="1:7" s="167" customFormat="1" x14ac:dyDescent="0.25">
      <c r="A266" s="80">
        <v>353</v>
      </c>
      <c r="B266" s="89" t="s">
        <v>130</v>
      </c>
      <c r="C266" s="89"/>
      <c r="D266" s="82"/>
      <c r="E266" s="83">
        <f>E267</f>
        <v>104318.82</v>
      </c>
      <c r="F266" s="43"/>
    </row>
    <row r="267" spans="1:7" s="167" customFormat="1" x14ac:dyDescent="0.25">
      <c r="A267" s="90">
        <v>3531</v>
      </c>
      <c r="B267" s="91" t="s">
        <v>131</v>
      </c>
      <c r="C267" s="91"/>
      <c r="D267" s="86"/>
      <c r="E267" s="87">
        <v>104318.82</v>
      </c>
      <c r="F267" s="43"/>
    </row>
    <row r="268" spans="1:7" s="167" customFormat="1" x14ac:dyDescent="0.25">
      <c r="A268" s="80">
        <v>36</v>
      </c>
      <c r="B268" s="81" t="s">
        <v>132</v>
      </c>
      <c r="C268" s="81"/>
      <c r="D268" s="82"/>
      <c r="E268" s="83"/>
      <c r="F268" s="43"/>
    </row>
    <row r="269" spans="1:7" s="167" customFormat="1" x14ac:dyDescent="0.25">
      <c r="A269" s="80">
        <v>361</v>
      </c>
      <c r="B269" s="81" t="s">
        <v>132</v>
      </c>
      <c r="C269" s="81"/>
      <c r="D269" s="82"/>
      <c r="E269" s="83"/>
      <c r="F269" s="43"/>
    </row>
    <row r="270" spans="1:7" s="167" customFormat="1" x14ac:dyDescent="0.25">
      <c r="A270" s="90">
        <v>3611</v>
      </c>
      <c r="B270" s="91" t="s">
        <v>133</v>
      </c>
      <c r="C270" s="91"/>
      <c r="D270" s="86"/>
      <c r="E270" s="87"/>
      <c r="F270" s="43"/>
    </row>
    <row r="271" spans="1:7" s="166" customFormat="1" x14ac:dyDescent="0.25">
      <c r="A271" s="90">
        <v>3612</v>
      </c>
      <c r="B271" s="91" t="s">
        <v>134</v>
      </c>
      <c r="C271" s="91"/>
      <c r="D271" s="86"/>
      <c r="E271" s="87"/>
      <c r="F271" s="43"/>
    </row>
    <row r="272" spans="1:7" s="168" customFormat="1" x14ac:dyDescent="0.25">
      <c r="A272" s="92">
        <v>369</v>
      </c>
      <c r="B272" s="93" t="s">
        <v>135</v>
      </c>
      <c r="C272" s="93"/>
      <c r="D272" s="82"/>
      <c r="E272" s="83"/>
      <c r="F272" s="43"/>
      <c r="G272" s="166"/>
    </row>
    <row r="273" spans="1:7" s="161" customFormat="1" x14ac:dyDescent="0.25">
      <c r="A273" s="90">
        <v>3693</v>
      </c>
      <c r="B273" s="91" t="s">
        <v>136</v>
      </c>
      <c r="C273" s="91"/>
      <c r="D273" s="86"/>
      <c r="E273" s="87"/>
      <c r="F273" s="43"/>
      <c r="G273" s="166"/>
    </row>
    <row r="274" spans="1:7" x14ac:dyDescent="0.25">
      <c r="A274" s="90">
        <v>3694</v>
      </c>
      <c r="B274" s="91" t="s">
        <v>137</v>
      </c>
      <c r="C274" s="91"/>
      <c r="D274" s="86"/>
      <c r="E274" s="87"/>
      <c r="F274" s="43"/>
      <c r="G274" s="166"/>
    </row>
    <row r="275" spans="1:7" s="161" customFormat="1" x14ac:dyDescent="0.25">
      <c r="A275" s="80">
        <v>37</v>
      </c>
      <c r="B275" s="81" t="s">
        <v>138</v>
      </c>
      <c r="C275" s="81"/>
      <c r="D275" s="82"/>
      <c r="E275" s="83"/>
      <c r="F275" s="43"/>
      <c r="G275" s="166"/>
    </row>
    <row r="276" spans="1:7" s="161" customFormat="1" x14ac:dyDescent="0.25">
      <c r="A276" s="80">
        <v>3721</v>
      </c>
      <c r="B276" s="81" t="s">
        <v>139</v>
      </c>
      <c r="C276" s="81"/>
      <c r="D276" s="82"/>
      <c r="E276" s="83"/>
      <c r="F276" s="43"/>
      <c r="G276" s="166"/>
    </row>
    <row r="277" spans="1:7" s="158" customFormat="1" x14ac:dyDescent="0.25">
      <c r="A277" s="84">
        <v>3721</v>
      </c>
      <c r="B277" s="85" t="s">
        <v>139</v>
      </c>
      <c r="C277" s="85"/>
      <c r="D277" s="86"/>
      <c r="E277" s="87"/>
      <c r="F277" s="43"/>
      <c r="G277" s="166"/>
    </row>
    <row r="278" spans="1:7" s="161" customFormat="1" x14ac:dyDescent="0.25">
      <c r="A278" s="84">
        <v>4</v>
      </c>
      <c r="B278" s="81" t="s">
        <v>94</v>
      </c>
      <c r="C278" s="81"/>
      <c r="D278" s="82"/>
      <c r="E278" s="83">
        <f>E281</f>
        <v>3535.67</v>
      </c>
      <c r="F278" s="43"/>
      <c r="G278" s="166"/>
    </row>
    <row r="279" spans="1:7" x14ac:dyDescent="0.25">
      <c r="A279" s="84">
        <v>41</v>
      </c>
      <c r="B279" s="81" t="s">
        <v>95</v>
      </c>
      <c r="C279" s="81"/>
      <c r="D279" s="82"/>
      <c r="E279" s="83"/>
      <c r="F279" s="43"/>
      <c r="G279" s="166"/>
    </row>
    <row r="280" spans="1:7" s="161" customFormat="1" x14ac:dyDescent="0.25">
      <c r="A280" s="84">
        <v>412</v>
      </c>
      <c r="B280" s="85" t="s">
        <v>140</v>
      </c>
      <c r="C280" s="85"/>
      <c r="D280" s="82"/>
      <c r="E280" s="83"/>
      <c r="F280" s="43"/>
      <c r="G280" s="166"/>
    </row>
    <row r="281" spans="1:7" x14ac:dyDescent="0.25">
      <c r="A281" s="84">
        <v>42</v>
      </c>
      <c r="B281" s="81" t="s">
        <v>98</v>
      </c>
      <c r="C281" s="81"/>
      <c r="D281" s="82">
        <v>77311</v>
      </c>
      <c r="E281" s="83">
        <f>E282</f>
        <v>3535.67</v>
      </c>
      <c r="F281" s="43">
        <f>(E281/D281)*100</f>
        <v>4.5733078087206218</v>
      </c>
      <c r="G281" s="166"/>
    </row>
    <row r="282" spans="1:7" s="161" customFormat="1" ht="18" customHeight="1" x14ac:dyDescent="0.25">
      <c r="A282" s="80">
        <v>422</v>
      </c>
      <c r="B282" s="81" t="s">
        <v>99</v>
      </c>
      <c r="C282" s="81"/>
      <c r="D282" s="82"/>
      <c r="E282" s="83">
        <f>E283+E284+E285</f>
        <v>3535.67</v>
      </c>
      <c r="F282" s="43"/>
      <c r="G282" s="166"/>
    </row>
    <row r="283" spans="1:7" x14ac:dyDescent="0.25">
      <c r="A283" s="84">
        <v>4221</v>
      </c>
      <c r="B283" s="85" t="s">
        <v>51</v>
      </c>
      <c r="C283" s="85"/>
      <c r="D283" s="86"/>
      <c r="E283" s="87">
        <v>1675.63</v>
      </c>
      <c r="F283" s="43"/>
      <c r="G283" s="166"/>
    </row>
    <row r="284" spans="1:7" s="161" customFormat="1" x14ac:dyDescent="0.25">
      <c r="A284" s="84">
        <v>4222</v>
      </c>
      <c r="B284" s="85" t="s">
        <v>114</v>
      </c>
      <c r="C284" s="85"/>
      <c r="D284" s="86"/>
      <c r="E284" s="87">
        <v>800</v>
      </c>
      <c r="F284" s="43"/>
      <c r="G284" s="166"/>
    </row>
    <row r="285" spans="1:7" s="161" customFormat="1" x14ac:dyDescent="0.25">
      <c r="A285" s="84">
        <v>4224</v>
      </c>
      <c r="B285" s="85" t="s">
        <v>69</v>
      </c>
      <c r="C285" s="85"/>
      <c r="D285" s="86"/>
      <c r="E285" s="87">
        <v>1060.04</v>
      </c>
      <c r="F285" s="43"/>
      <c r="G285" s="166"/>
    </row>
    <row r="286" spans="1:7" s="158" customFormat="1" x14ac:dyDescent="0.25">
      <c r="A286" s="84">
        <v>4225</v>
      </c>
      <c r="B286" s="85" t="s">
        <v>141</v>
      </c>
      <c r="C286" s="85"/>
      <c r="D286" s="86"/>
      <c r="E286" s="87"/>
      <c r="F286" s="43"/>
      <c r="G286" s="166"/>
    </row>
    <row r="287" spans="1:7" s="161" customFormat="1" x14ac:dyDescent="0.25">
      <c r="A287" s="84">
        <v>4227</v>
      </c>
      <c r="B287" s="85" t="s">
        <v>142</v>
      </c>
      <c r="C287" s="85"/>
      <c r="D287" s="86"/>
      <c r="E287" s="87"/>
      <c r="F287" s="43"/>
      <c r="G287" s="166"/>
    </row>
    <row r="288" spans="1:7" x14ac:dyDescent="0.25">
      <c r="A288" s="80">
        <v>426</v>
      </c>
      <c r="B288" s="81" t="s">
        <v>70</v>
      </c>
      <c r="C288" s="81"/>
      <c r="D288" s="82"/>
      <c r="E288" s="83"/>
      <c r="F288" s="43"/>
      <c r="G288" s="166"/>
    </row>
    <row r="289" spans="1:7" s="161" customFormat="1" x14ac:dyDescent="0.25">
      <c r="A289" s="84">
        <v>4262</v>
      </c>
      <c r="B289" s="85" t="s">
        <v>143</v>
      </c>
      <c r="C289" s="85"/>
      <c r="D289" s="86"/>
      <c r="E289" s="83"/>
      <c r="F289" s="43"/>
      <c r="G289" s="166"/>
    </row>
    <row r="290" spans="1:7" s="161" customFormat="1" x14ac:dyDescent="0.25">
      <c r="A290" s="94" t="s">
        <v>144</v>
      </c>
      <c r="B290" s="94" t="s">
        <v>145</v>
      </c>
      <c r="C290" s="94"/>
      <c r="D290" s="95">
        <f>D291+D344</f>
        <v>652773</v>
      </c>
      <c r="E290" s="96">
        <f>E291+E340</f>
        <v>338752.26</v>
      </c>
      <c r="F290" s="43">
        <f>(E290/D290)*100</f>
        <v>51.89434305646833</v>
      </c>
      <c r="G290" s="166"/>
    </row>
    <row r="291" spans="1:7" s="158" customFormat="1" x14ac:dyDescent="0.25">
      <c r="A291" s="80">
        <v>3</v>
      </c>
      <c r="B291" s="81" t="s">
        <v>11</v>
      </c>
      <c r="C291" s="81"/>
      <c r="D291" s="82">
        <f>D292+D300</f>
        <v>517773</v>
      </c>
      <c r="E291" s="83">
        <f>E292+E300+E330</f>
        <v>317558.95</v>
      </c>
      <c r="F291" s="43">
        <f>(E291/D291)*100</f>
        <v>61.331693618632109</v>
      </c>
      <c r="G291" s="166"/>
    </row>
    <row r="292" spans="1:7" s="161" customFormat="1" x14ac:dyDescent="0.25">
      <c r="A292" s="80">
        <v>31</v>
      </c>
      <c r="B292" s="81" t="s">
        <v>13</v>
      </c>
      <c r="C292" s="81"/>
      <c r="D292" s="82">
        <v>324241</v>
      </c>
      <c r="E292" s="83">
        <f>E293+E295+E297</f>
        <v>220248.79</v>
      </c>
      <c r="F292" s="43">
        <f>(E292/D292)*100</f>
        <v>67.927495288998003</v>
      </c>
      <c r="G292" s="166"/>
    </row>
    <row r="293" spans="1:7" x14ac:dyDescent="0.25">
      <c r="A293" s="80">
        <v>311</v>
      </c>
      <c r="B293" s="81" t="s">
        <v>14</v>
      </c>
      <c r="C293" s="81"/>
      <c r="D293" s="82"/>
      <c r="E293" s="83">
        <f>E294</f>
        <v>184070.16</v>
      </c>
      <c r="F293" s="43"/>
      <c r="G293" s="166"/>
    </row>
    <row r="294" spans="1:7" s="161" customFormat="1" x14ac:dyDescent="0.25">
      <c r="A294" s="84">
        <v>3111</v>
      </c>
      <c r="B294" s="85" t="s">
        <v>14</v>
      </c>
      <c r="C294" s="85"/>
      <c r="D294" s="86"/>
      <c r="E294" s="87">
        <v>184070.16</v>
      </c>
      <c r="F294" s="43"/>
      <c r="G294" s="166"/>
    </row>
    <row r="295" spans="1:7" s="161" customFormat="1" x14ac:dyDescent="0.25">
      <c r="A295" s="80">
        <v>312</v>
      </c>
      <c r="B295" s="81" t="s">
        <v>18</v>
      </c>
      <c r="C295" s="81"/>
      <c r="D295" s="82"/>
      <c r="E295" s="83">
        <f>E296</f>
        <v>6300</v>
      </c>
      <c r="F295" s="43"/>
      <c r="G295" s="166"/>
    </row>
    <row r="296" spans="1:7" s="158" customFormat="1" x14ac:dyDescent="0.25">
      <c r="A296" s="84">
        <v>3121</v>
      </c>
      <c r="B296" s="85" t="s">
        <v>18</v>
      </c>
      <c r="C296" s="85"/>
      <c r="D296" s="86"/>
      <c r="E296" s="87">
        <v>6300</v>
      </c>
      <c r="F296" s="43"/>
      <c r="G296" s="168"/>
    </row>
    <row r="297" spans="1:7" s="161" customFormat="1" x14ac:dyDescent="0.25">
      <c r="A297" s="80">
        <v>313</v>
      </c>
      <c r="B297" s="81" t="s">
        <v>15</v>
      </c>
      <c r="C297" s="81"/>
      <c r="D297" s="82"/>
      <c r="E297" s="83">
        <f>E298</f>
        <v>29878.63</v>
      </c>
      <c r="F297" s="43"/>
      <c r="G297" s="166"/>
    </row>
    <row r="298" spans="1:7" x14ac:dyDescent="0.25">
      <c r="A298" s="84">
        <v>3132</v>
      </c>
      <c r="B298" s="85" t="s">
        <v>16</v>
      </c>
      <c r="C298" s="85"/>
      <c r="D298" s="86"/>
      <c r="E298" s="87">
        <v>29878.63</v>
      </c>
      <c r="F298" s="43"/>
      <c r="G298" s="166"/>
    </row>
    <row r="299" spans="1:7" s="161" customFormat="1" x14ac:dyDescent="0.25">
      <c r="A299" s="84">
        <v>3133</v>
      </c>
      <c r="B299" s="85" t="s">
        <v>17</v>
      </c>
      <c r="C299" s="85"/>
      <c r="D299" s="86"/>
      <c r="E299" s="87"/>
      <c r="F299" s="43"/>
      <c r="G299" s="166"/>
    </row>
    <row r="300" spans="1:7" s="161" customFormat="1" x14ac:dyDescent="0.25">
      <c r="A300" s="80">
        <v>32</v>
      </c>
      <c r="B300" s="81" t="s">
        <v>19</v>
      </c>
      <c r="C300" s="81"/>
      <c r="D300" s="82">
        <v>193532</v>
      </c>
      <c r="E300" s="83">
        <f>E301+E306+E313+E322+E324</f>
        <v>97310.16</v>
      </c>
      <c r="F300" s="43">
        <f>(E300/D300)*100</f>
        <v>50.281173139325794</v>
      </c>
      <c r="G300" s="166"/>
    </row>
    <row r="301" spans="1:7" s="158" customFormat="1" x14ac:dyDescent="0.25">
      <c r="A301" s="80">
        <v>321</v>
      </c>
      <c r="B301" s="81" t="s">
        <v>20</v>
      </c>
      <c r="C301" s="81"/>
      <c r="D301" s="82"/>
      <c r="E301" s="83">
        <f>E302+E303+E304+E305</f>
        <v>34699.64</v>
      </c>
      <c r="F301" s="43"/>
      <c r="G301" s="166"/>
    </row>
    <row r="302" spans="1:7" s="161" customFormat="1" x14ac:dyDescent="0.25">
      <c r="A302" s="84">
        <v>3211</v>
      </c>
      <c r="B302" s="85" t="s">
        <v>22</v>
      </c>
      <c r="C302" s="85"/>
      <c r="D302" s="86"/>
      <c r="E302" s="87">
        <v>21141.05</v>
      </c>
      <c r="F302" s="43"/>
      <c r="G302" s="166"/>
    </row>
    <row r="303" spans="1:7" x14ac:dyDescent="0.25">
      <c r="A303" s="84">
        <v>3212</v>
      </c>
      <c r="B303" s="85" t="s">
        <v>146</v>
      </c>
      <c r="C303" s="85"/>
      <c r="D303" s="86"/>
      <c r="E303" s="87">
        <v>5332.77</v>
      </c>
      <c r="F303" s="43"/>
      <c r="G303" s="166"/>
    </row>
    <row r="304" spans="1:7" s="161" customFormat="1" ht="19.899999999999999" customHeight="1" x14ac:dyDescent="0.25">
      <c r="A304" s="84">
        <v>3213</v>
      </c>
      <c r="B304" s="85" t="s">
        <v>30</v>
      </c>
      <c r="C304" s="85"/>
      <c r="D304" s="86"/>
      <c r="E304" s="87">
        <v>8179.37</v>
      </c>
      <c r="F304" s="43"/>
      <c r="G304" s="166"/>
    </row>
    <row r="305" spans="1:7" ht="16.899999999999999" customHeight="1" x14ac:dyDescent="0.25">
      <c r="A305" s="84">
        <v>3214</v>
      </c>
      <c r="B305" s="85" t="s">
        <v>147</v>
      </c>
      <c r="C305" s="85"/>
      <c r="D305" s="86"/>
      <c r="E305" s="87">
        <v>46.45</v>
      </c>
      <c r="F305" s="43"/>
      <c r="G305" s="166"/>
    </row>
    <row r="306" spans="1:7" x14ac:dyDescent="0.25">
      <c r="A306" s="80">
        <v>322</v>
      </c>
      <c r="B306" s="81" t="s">
        <v>31</v>
      </c>
      <c r="C306" s="81"/>
      <c r="D306" s="82"/>
      <c r="E306" s="83">
        <f>E307+E308+E309+E311+E312</f>
        <v>8517.66</v>
      </c>
      <c r="F306" s="43"/>
    </row>
    <row r="307" spans="1:7" x14ac:dyDescent="0.25">
      <c r="A307" s="84">
        <v>3221</v>
      </c>
      <c r="B307" s="85" t="s">
        <v>33</v>
      </c>
      <c r="C307" s="85"/>
      <c r="D307" s="86"/>
      <c r="E307" s="87">
        <v>1887.53</v>
      </c>
      <c r="F307" s="43"/>
    </row>
    <row r="308" spans="1:7" x14ac:dyDescent="0.25">
      <c r="A308" s="84">
        <v>3222</v>
      </c>
      <c r="B308" s="85" t="s">
        <v>76</v>
      </c>
      <c r="C308" s="85"/>
      <c r="D308" s="86"/>
      <c r="E308" s="87">
        <v>6139.9</v>
      </c>
      <c r="F308" s="43"/>
    </row>
    <row r="309" spans="1:7" x14ac:dyDescent="0.25">
      <c r="A309" s="84">
        <v>3223</v>
      </c>
      <c r="B309" s="85" t="s">
        <v>35</v>
      </c>
      <c r="C309" s="85"/>
      <c r="D309" s="86"/>
      <c r="E309" s="87">
        <v>345.1</v>
      </c>
      <c r="F309" s="43"/>
    </row>
    <row r="310" spans="1:7" x14ac:dyDescent="0.25">
      <c r="A310" s="84">
        <v>3224</v>
      </c>
      <c r="B310" s="85" t="s">
        <v>148</v>
      </c>
      <c r="C310" s="85"/>
      <c r="D310" s="86"/>
      <c r="E310" s="87"/>
      <c r="F310" s="43"/>
    </row>
    <row r="311" spans="1:7" x14ac:dyDescent="0.25">
      <c r="A311" s="84">
        <v>3225</v>
      </c>
      <c r="B311" s="85" t="s">
        <v>62</v>
      </c>
      <c r="C311" s="85"/>
      <c r="D311" s="86"/>
      <c r="E311" s="87">
        <v>93.2</v>
      </c>
      <c r="F311" s="43"/>
    </row>
    <row r="312" spans="1:7" x14ac:dyDescent="0.25">
      <c r="A312" s="84">
        <v>3227</v>
      </c>
      <c r="B312" s="85" t="s">
        <v>126</v>
      </c>
      <c r="C312" s="85"/>
      <c r="D312" s="86"/>
      <c r="E312" s="87">
        <v>51.93</v>
      </c>
      <c r="F312" s="43"/>
    </row>
    <row r="313" spans="1:7" x14ac:dyDescent="0.25">
      <c r="A313" s="80">
        <v>323</v>
      </c>
      <c r="B313" s="81" t="s">
        <v>25</v>
      </c>
      <c r="C313" s="81"/>
      <c r="D313" s="82"/>
      <c r="E313" s="83">
        <f>E314+E315+E317+E320+E321</f>
        <v>46310.64</v>
      </c>
      <c r="F313" s="43"/>
    </row>
    <row r="314" spans="1:7" x14ac:dyDescent="0.25">
      <c r="A314" s="84">
        <v>3231</v>
      </c>
      <c r="B314" s="85" t="s">
        <v>78</v>
      </c>
      <c r="C314" s="85"/>
      <c r="D314" s="86"/>
      <c r="E314" s="87">
        <v>1166.31</v>
      </c>
      <c r="F314" s="43"/>
    </row>
    <row r="315" spans="1:7" x14ac:dyDescent="0.25">
      <c r="A315" s="84">
        <v>3232</v>
      </c>
      <c r="B315" s="85" t="s">
        <v>80</v>
      </c>
      <c r="C315" s="85"/>
      <c r="D315" s="86"/>
      <c r="E315" s="87">
        <v>3816.44</v>
      </c>
      <c r="F315" s="43"/>
    </row>
    <row r="316" spans="1:7" x14ac:dyDescent="0.25">
      <c r="A316" s="84">
        <v>3234</v>
      </c>
      <c r="B316" s="85" t="s">
        <v>65</v>
      </c>
      <c r="C316" s="85"/>
      <c r="D316" s="86"/>
      <c r="E316" s="87"/>
      <c r="F316" s="43"/>
    </row>
    <row r="317" spans="1:7" x14ac:dyDescent="0.25">
      <c r="A317" s="84">
        <v>3235</v>
      </c>
      <c r="B317" s="85" t="s">
        <v>82</v>
      </c>
      <c r="C317" s="85"/>
      <c r="D317" s="86"/>
      <c r="E317" s="87">
        <v>13455.32</v>
      </c>
      <c r="F317" s="43"/>
    </row>
    <row r="318" spans="1:7" x14ac:dyDescent="0.25">
      <c r="A318" s="84">
        <v>3236</v>
      </c>
      <c r="B318" s="85" t="s">
        <v>149</v>
      </c>
      <c r="C318" s="85"/>
      <c r="D318" s="86"/>
      <c r="E318" s="87"/>
      <c r="F318" s="43"/>
    </row>
    <row r="319" spans="1:7" x14ac:dyDescent="0.25">
      <c r="A319" s="84">
        <v>3238</v>
      </c>
      <c r="B319" s="85" t="s">
        <v>150</v>
      </c>
      <c r="C319" s="85"/>
      <c r="D319" s="86"/>
      <c r="E319" s="87"/>
      <c r="F319" s="43"/>
    </row>
    <row r="320" spans="1:7" x14ac:dyDescent="0.25">
      <c r="A320" s="84">
        <v>3237</v>
      </c>
      <c r="B320" s="85" t="s">
        <v>83</v>
      </c>
      <c r="C320" s="85"/>
      <c r="D320" s="86"/>
      <c r="E320" s="87">
        <v>27441.43</v>
      </c>
      <c r="F320" s="43"/>
    </row>
    <row r="321" spans="1:6" x14ac:dyDescent="0.25">
      <c r="A321" s="84">
        <v>3239</v>
      </c>
      <c r="B321" s="85" t="s">
        <v>41</v>
      </c>
      <c r="C321" s="85"/>
      <c r="D321" s="86"/>
      <c r="E321" s="87">
        <v>431.14</v>
      </c>
      <c r="F321" s="43"/>
    </row>
    <row r="322" spans="1:6" x14ac:dyDescent="0.25">
      <c r="A322" s="80">
        <v>324</v>
      </c>
      <c r="B322" s="81" t="s">
        <v>42</v>
      </c>
      <c r="C322" s="81"/>
      <c r="D322" s="82"/>
      <c r="E322" s="83">
        <f>E323</f>
        <v>1191.51</v>
      </c>
      <c r="F322" s="43"/>
    </row>
    <row r="323" spans="1:6" x14ac:dyDescent="0.25">
      <c r="A323" s="84">
        <v>3241</v>
      </c>
      <c r="B323" s="85" t="s">
        <v>42</v>
      </c>
      <c r="C323" s="85"/>
      <c r="D323" s="86"/>
      <c r="E323" s="87">
        <v>1191.51</v>
      </c>
      <c r="F323" s="43"/>
    </row>
    <row r="324" spans="1:6" x14ac:dyDescent="0.25">
      <c r="A324" s="80">
        <v>329</v>
      </c>
      <c r="B324" s="81" t="s">
        <v>87</v>
      </c>
      <c r="C324" s="81"/>
      <c r="D324" s="82"/>
      <c r="E324" s="83">
        <f>E326+E327+E328+E329</f>
        <v>6590.71</v>
      </c>
      <c r="F324" s="43"/>
    </row>
    <row r="325" spans="1:6" x14ac:dyDescent="0.25">
      <c r="A325" s="84">
        <v>3292</v>
      </c>
      <c r="B325" s="85" t="s">
        <v>108</v>
      </c>
      <c r="C325" s="85"/>
      <c r="D325" s="82"/>
      <c r="E325" s="87"/>
      <c r="F325" s="43"/>
    </row>
    <row r="326" spans="1:6" x14ac:dyDescent="0.25">
      <c r="A326" s="84">
        <v>3293</v>
      </c>
      <c r="B326" s="85" t="s">
        <v>44</v>
      </c>
      <c r="C326" s="85"/>
      <c r="D326" s="86"/>
      <c r="E326" s="87">
        <v>3693.85</v>
      </c>
      <c r="F326" s="43"/>
    </row>
    <row r="327" spans="1:6" x14ac:dyDescent="0.25">
      <c r="A327" s="84">
        <v>3294</v>
      </c>
      <c r="B327" s="85" t="s">
        <v>151</v>
      </c>
      <c r="C327" s="85"/>
      <c r="D327" s="86"/>
      <c r="E327" s="87">
        <v>110.02</v>
      </c>
      <c r="F327" s="43"/>
    </row>
    <row r="328" spans="1:6" x14ac:dyDescent="0.25">
      <c r="A328" s="84">
        <v>3295</v>
      </c>
      <c r="B328" s="85" t="s">
        <v>56</v>
      </c>
      <c r="C328" s="85"/>
      <c r="D328" s="86"/>
      <c r="E328" s="87">
        <v>61.76</v>
      </c>
      <c r="F328" s="43"/>
    </row>
    <row r="329" spans="1:6" x14ac:dyDescent="0.25">
      <c r="A329" s="84">
        <v>3299</v>
      </c>
      <c r="B329" s="85" t="s">
        <v>87</v>
      </c>
      <c r="C329" s="85"/>
      <c r="D329" s="86"/>
      <c r="E329" s="87">
        <v>2725.08</v>
      </c>
      <c r="F329" s="43"/>
    </row>
    <row r="330" spans="1:6" x14ac:dyDescent="0.25">
      <c r="A330" s="80">
        <v>34</v>
      </c>
      <c r="B330" s="81" t="s">
        <v>45</v>
      </c>
      <c r="C330" s="81"/>
      <c r="D330" s="82"/>
      <c r="E330" s="83"/>
      <c r="F330" s="43"/>
    </row>
    <row r="331" spans="1:6" x14ac:dyDescent="0.25">
      <c r="A331" s="80">
        <v>343</v>
      </c>
      <c r="B331" s="81" t="s">
        <v>46</v>
      </c>
      <c r="C331" s="81"/>
      <c r="D331" s="82"/>
      <c r="E331" s="83"/>
      <c r="F331" s="43"/>
    </row>
    <row r="332" spans="1:6" x14ac:dyDescent="0.25">
      <c r="A332" s="84">
        <v>3431</v>
      </c>
      <c r="B332" s="85" t="s">
        <v>93</v>
      </c>
      <c r="C332" s="85"/>
      <c r="D332" s="86"/>
      <c r="E332" s="87"/>
      <c r="F332" s="43"/>
    </row>
    <row r="333" spans="1:6" ht="30" x14ac:dyDescent="0.25">
      <c r="A333" s="84">
        <v>3432</v>
      </c>
      <c r="B333" s="88" t="s">
        <v>152</v>
      </c>
      <c r="C333" s="88"/>
      <c r="D333" s="86"/>
      <c r="E333" s="87"/>
      <c r="F333" s="43"/>
    </row>
    <row r="334" spans="1:6" ht="30" x14ac:dyDescent="0.25">
      <c r="A334" s="80">
        <v>37</v>
      </c>
      <c r="B334" s="89" t="s">
        <v>153</v>
      </c>
      <c r="C334" s="89"/>
      <c r="D334" s="82"/>
      <c r="E334" s="83"/>
      <c r="F334" s="43"/>
    </row>
    <row r="335" spans="1:6" x14ac:dyDescent="0.25">
      <c r="A335" s="80">
        <v>372</v>
      </c>
      <c r="B335" s="81" t="s">
        <v>154</v>
      </c>
      <c r="C335" s="81"/>
      <c r="D335" s="82"/>
      <c r="E335" s="83"/>
      <c r="F335" s="43"/>
    </row>
    <row r="336" spans="1:6" x14ac:dyDescent="0.25">
      <c r="A336" s="84">
        <v>3721</v>
      </c>
      <c r="B336" s="85" t="s">
        <v>155</v>
      </c>
      <c r="C336" s="85"/>
      <c r="D336" s="86"/>
      <c r="E336" s="87"/>
      <c r="F336" s="43"/>
    </row>
    <row r="337" spans="1:6" x14ac:dyDescent="0.25">
      <c r="A337" s="80">
        <v>38</v>
      </c>
      <c r="B337" s="81" t="s">
        <v>138</v>
      </c>
      <c r="C337" s="81"/>
      <c r="D337" s="82"/>
      <c r="E337" s="83"/>
      <c r="F337" s="43"/>
    </row>
    <row r="338" spans="1:6" x14ac:dyDescent="0.25">
      <c r="A338" s="80">
        <v>381</v>
      </c>
      <c r="B338" s="81" t="s">
        <v>156</v>
      </c>
      <c r="C338" s="81"/>
      <c r="D338" s="82"/>
      <c r="E338" s="83"/>
      <c r="F338" s="43"/>
    </row>
    <row r="339" spans="1:6" x14ac:dyDescent="0.25">
      <c r="A339" s="84">
        <v>3811</v>
      </c>
      <c r="B339" s="85" t="s">
        <v>157</v>
      </c>
      <c r="C339" s="85"/>
      <c r="D339" s="86"/>
      <c r="E339" s="87"/>
      <c r="F339" s="43"/>
    </row>
    <row r="340" spans="1:6" x14ac:dyDescent="0.25">
      <c r="A340" s="80">
        <v>4</v>
      </c>
      <c r="B340" s="81" t="s">
        <v>94</v>
      </c>
      <c r="C340" s="81"/>
      <c r="D340" s="82"/>
      <c r="E340" s="83">
        <f>E344</f>
        <v>21193.31</v>
      </c>
      <c r="F340" s="43"/>
    </row>
    <row r="341" spans="1:6" x14ac:dyDescent="0.25">
      <c r="A341" s="80">
        <v>41</v>
      </c>
      <c r="B341" s="81" t="s">
        <v>95</v>
      </c>
      <c r="C341" s="81"/>
      <c r="D341" s="82"/>
      <c r="E341" s="83"/>
      <c r="F341" s="43"/>
    </row>
    <row r="342" spans="1:6" x14ac:dyDescent="0.25">
      <c r="A342" s="80">
        <v>412</v>
      </c>
      <c r="B342" s="81" t="s">
        <v>96</v>
      </c>
      <c r="C342" s="81"/>
      <c r="D342" s="82"/>
      <c r="E342" s="83"/>
      <c r="F342" s="43"/>
    </row>
    <row r="343" spans="1:6" x14ac:dyDescent="0.25">
      <c r="A343" s="84">
        <v>4123</v>
      </c>
      <c r="B343" s="85" t="s">
        <v>158</v>
      </c>
      <c r="C343" s="85"/>
      <c r="D343" s="86"/>
      <c r="E343" s="87"/>
      <c r="F343" s="43"/>
    </row>
    <row r="344" spans="1:6" x14ac:dyDescent="0.25">
      <c r="A344" s="80">
        <v>42</v>
      </c>
      <c r="B344" s="81" t="s">
        <v>94</v>
      </c>
      <c r="C344" s="81"/>
      <c r="D344" s="82">
        <v>135000</v>
      </c>
      <c r="E344" s="83">
        <f>E345</f>
        <v>21193.31</v>
      </c>
      <c r="F344" s="43">
        <f>(E344/D344)*100</f>
        <v>15.698748148148148</v>
      </c>
    </row>
    <row r="345" spans="1:6" x14ac:dyDescent="0.25">
      <c r="A345" s="80">
        <v>422</v>
      </c>
      <c r="B345" s="81" t="s">
        <v>99</v>
      </c>
      <c r="C345" s="81"/>
      <c r="D345" s="82"/>
      <c r="E345" s="83">
        <f>E346+E348</f>
        <v>21193.31</v>
      </c>
      <c r="F345" s="43"/>
    </row>
    <row r="346" spans="1:6" x14ac:dyDescent="0.25">
      <c r="A346" s="84">
        <v>4221</v>
      </c>
      <c r="B346" s="85" t="s">
        <v>51</v>
      </c>
      <c r="C346" s="85"/>
      <c r="D346" s="86"/>
      <c r="E346" s="87">
        <v>18340.68</v>
      </c>
      <c r="F346" s="43"/>
    </row>
    <row r="347" spans="1:6" x14ac:dyDescent="0.25">
      <c r="A347" s="84">
        <v>4222</v>
      </c>
      <c r="B347" s="85" t="s">
        <v>114</v>
      </c>
      <c r="C347" s="85"/>
      <c r="D347" s="86"/>
      <c r="E347" s="87"/>
      <c r="F347" s="43"/>
    </row>
    <row r="348" spans="1:6" x14ac:dyDescent="0.25">
      <c r="A348" s="84">
        <v>4224</v>
      </c>
      <c r="B348" s="85" t="s">
        <v>159</v>
      </c>
      <c r="C348" s="85"/>
      <c r="D348" s="86"/>
      <c r="E348" s="87">
        <v>2852.63</v>
      </c>
      <c r="F348" s="43"/>
    </row>
    <row r="349" spans="1:6" x14ac:dyDescent="0.25">
      <c r="A349" s="84">
        <v>4225</v>
      </c>
      <c r="B349" s="85" t="s">
        <v>141</v>
      </c>
      <c r="C349" s="85"/>
      <c r="D349" s="86"/>
      <c r="E349" s="87"/>
      <c r="F349" s="43"/>
    </row>
    <row r="350" spans="1:6" x14ac:dyDescent="0.25">
      <c r="A350" s="84">
        <v>4227</v>
      </c>
      <c r="B350" s="85" t="s">
        <v>160</v>
      </c>
      <c r="C350" s="85"/>
      <c r="D350" s="86"/>
      <c r="E350" s="87"/>
      <c r="F350" s="43"/>
    </row>
    <row r="351" spans="1:6" x14ac:dyDescent="0.25">
      <c r="A351" s="80">
        <v>424</v>
      </c>
      <c r="B351" s="81" t="s">
        <v>161</v>
      </c>
      <c r="C351" s="81"/>
      <c r="D351" s="82"/>
      <c r="E351" s="83"/>
      <c r="F351" s="43"/>
    </row>
    <row r="352" spans="1:6" x14ac:dyDescent="0.25">
      <c r="A352" s="84">
        <v>4241</v>
      </c>
      <c r="B352" s="85" t="s">
        <v>162</v>
      </c>
      <c r="C352" s="85"/>
      <c r="D352" s="86"/>
      <c r="E352" s="87"/>
      <c r="F352" s="43"/>
    </row>
    <row r="353" spans="1:6" x14ac:dyDescent="0.25">
      <c r="A353" s="80">
        <v>426</v>
      </c>
      <c r="B353" s="81" t="s">
        <v>70</v>
      </c>
      <c r="C353" s="81"/>
      <c r="D353" s="82"/>
      <c r="E353" s="83"/>
      <c r="F353" s="43"/>
    </row>
    <row r="354" spans="1:6" x14ac:dyDescent="0.25">
      <c r="A354" s="84">
        <v>4262</v>
      </c>
      <c r="B354" s="85" t="s">
        <v>143</v>
      </c>
      <c r="C354" s="85"/>
      <c r="D354" s="86"/>
      <c r="E354" s="87"/>
      <c r="F354" s="43"/>
    </row>
    <row r="355" spans="1:6" x14ac:dyDescent="0.25">
      <c r="A355" s="97" t="s">
        <v>100</v>
      </c>
      <c r="B355" s="98" t="s">
        <v>163</v>
      </c>
      <c r="C355" s="98"/>
      <c r="D355" s="99">
        <f>D356+D409</f>
        <v>283101</v>
      </c>
      <c r="E355" s="100">
        <f>E356+E405</f>
        <v>192103.59</v>
      </c>
      <c r="F355" s="43">
        <f>(E355/D355)*100</f>
        <v>67.856909724797859</v>
      </c>
    </row>
    <row r="356" spans="1:6" x14ac:dyDescent="0.25">
      <c r="A356" s="80">
        <v>3</v>
      </c>
      <c r="B356" s="81" t="s">
        <v>11</v>
      </c>
      <c r="C356" s="81"/>
      <c r="D356" s="101">
        <f>D357+D365</f>
        <v>257301</v>
      </c>
      <c r="E356" s="83">
        <f>E357+E365</f>
        <v>189507.21</v>
      </c>
      <c r="F356" s="43">
        <f>(E356/D356)*100</f>
        <v>73.65195238261802</v>
      </c>
    </row>
    <row r="357" spans="1:6" x14ac:dyDescent="0.25">
      <c r="A357" s="80">
        <v>31</v>
      </c>
      <c r="B357" s="81" t="s">
        <v>13</v>
      </c>
      <c r="C357" s="81"/>
      <c r="D357" s="82">
        <v>166012</v>
      </c>
      <c r="E357" s="83">
        <f>E358+E360+E362</f>
        <v>133156.93</v>
      </c>
      <c r="F357" s="43">
        <f>(E357/D357)*100</f>
        <v>80.209219815435034</v>
      </c>
    </row>
    <row r="358" spans="1:6" x14ac:dyDescent="0.25">
      <c r="A358" s="80">
        <v>311</v>
      </c>
      <c r="B358" s="81" t="s">
        <v>14</v>
      </c>
      <c r="C358" s="81"/>
      <c r="D358" s="86"/>
      <c r="E358" s="83">
        <f>E359</f>
        <v>115300.69</v>
      </c>
      <c r="F358" s="43"/>
    </row>
    <row r="359" spans="1:6" x14ac:dyDescent="0.25">
      <c r="A359" s="84">
        <v>3111</v>
      </c>
      <c r="B359" s="85" t="s">
        <v>14</v>
      </c>
      <c r="C359" s="85"/>
      <c r="D359" s="86"/>
      <c r="E359" s="87">
        <v>115300.69</v>
      </c>
      <c r="F359" s="43"/>
    </row>
    <row r="360" spans="1:6" x14ac:dyDescent="0.25">
      <c r="A360" s="80">
        <v>312</v>
      </c>
      <c r="B360" s="81" t="s">
        <v>18</v>
      </c>
      <c r="C360" s="81"/>
      <c r="D360" s="86"/>
      <c r="E360" s="83">
        <f>E361</f>
        <v>143.22</v>
      </c>
      <c r="F360" s="43"/>
    </row>
    <row r="361" spans="1:6" x14ac:dyDescent="0.25">
      <c r="A361" s="84">
        <v>3121</v>
      </c>
      <c r="B361" s="85" t="s">
        <v>18</v>
      </c>
      <c r="C361" s="85"/>
      <c r="D361" s="86"/>
      <c r="E361" s="87">
        <v>143.22</v>
      </c>
      <c r="F361" s="43"/>
    </row>
    <row r="362" spans="1:6" x14ac:dyDescent="0.25">
      <c r="A362" s="80">
        <v>313</v>
      </c>
      <c r="B362" s="81" t="s">
        <v>15</v>
      </c>
      <c r="C362" s="81"/>
      <c r="D362" s="86"/>
      <c r="E362" s="83">
        <f>E363</f>
        <v>17713.02</v>
      </c>
      <c r="F362" s="43"/>
    </row>
    <row r="363" spans="1:6" x14ac:dyDescent="0.25">
      <c r="A363" s="84">
        <v>3132</v>
      </c>
      <c r="B363" s="85" t="s">
        <v>16</v>
      </c>
      <c r="C363" s="85"/>
      <c r="D363" s="86"/>
      <c r="E363" s="87">
        <v>17713.02</v>
      </c>
      <c r="F363" s="43"/>
    </row>
    <row r="364" spans="1:6" x14ac:dyDescent="0.25">
      <c r="A364" s="84">
        <v>3133</v>
      </c>
      <c r="B364" s="85" t="s">
        <v>17</v>
      </c>
      <c r="C364" s="85"/>
      <c r="D364" s="86"/>
      <c r="E364" s="87"/>
      <c r="F364" s="43"/>
    </row>
    <row r="365" spans="1:6" x14ac:dyDescent="0.25">
      <c r="A365" s="80">
        <v>32</v>
      </c>
      <c r="B365" s="81" t="s">
        <v>19</v>
      </c>
      <c r="C365" s="81"/>
      <c r="D365" s="82">
        <v>91289</v>
      </c>
      <c r="E365" s="83">
        <f>E366+E371+E378+E389</f>
        <v>56350.280000000006</v>
      </c>
      <c r="F365" s="43">
        <f>(E365/D365)*100</f>
        <v>61.727349406828871</v>
      </c>
    </row>
    <row r="366" spans="1:6" x14ac:dyDescent="0.25">
      <c r="A366" s="80">
        <v>321</v>
      </c>
      <c r="B366" s="81" t="s">
        <v>20</v>
      </c>
      <c r="C366" s="81"/>
      <c r="D366" s="86"/>
      <c r="E366" s="83">
        <f>E367+E368+E369+E370</f>
        <v>22895.710000000003</v>
      </c>
      <c r="F366" s="43"/>
    </row>
    <row r="367" spans="1:6" x14ac:dyDescent="0.25">
      <c r="A367" s="84">
        <v>3211</v>
      </c>
      <c r="B367" s="85" t="s">
        <v>22</v>
      </c>
      <c r="C367" s="85"/>
      <c r="D367" s="86"/>
      <c r="E367" s="87">
        <v>13639.23</v>
      </c>
      <c r="F367" s="43"/>
    </row>
    <row r="368" spans="1:6" x14ac:dyDescent="0.25">
      <c r="A368" s="84">
        <v>3212</v>
      </c>
      <c r="B368" s="85" t="s">
        <v>146</v>
      </c>
      <c r="C368" s="85"/>
      <c r="D368" s="86"/>
      <c r="E368" s="87">
        <v>4791.99</v>
      </c>
      <c r="F368" s="43"/>
    </row>
    <row r="369" spans="1:6" x14ac:dyDescent="0.25">
      <c r="A369" s="84">
        <v>3213</v>
      </c>
      <c r="B369" s="85" t="s">
        <v>30</v>
      </c>
      <c r="C369" s="85"/>
      <c r="D369" s="86"/>
      <c r="E369" s="87">
        <v>4415</v>
      </c>
      <c r="F369" s="43"/>
    </row>
    <row r="370" spans="1:6" x14ac:dyDescent="0.25">
      <c r="A370" s="84">
        <v>3214</v>
      </c>
      <c r="B370" s="85" t="s">
        <v>147</v>
      </c>
      <c r="C370" s="85"/>
      <c r="D370" s="86"/>
      <c r="E370" s="87">
        <v>49.49</v>
      </c>
      <c r="F370" s="43"/>
    </row>
    <row r="371" spans="1:6" x14ac:dyDescent="0.25">
      <c r="A371" s="80">
        <v>322</v>
      </c>
      <c r="B371" s="81" t="s">
        <v>31</v>
      </c>
      <c r="C371" s="81"/>
      <c r="D371" s="86"/>
      <c r="E371" s="83">
        <f>E372+E373+E375</f>
        <v>2821.13</v>
      </c>
      <c r="F371" s="43"/>
    </row>
    <row r="372" spans="1:6" x14ac:dyDescent="0.25">
      <c r="A372" s="84">
        <v>3221</v>
      </c>
      <c r="B372" s="85" t="s">
        <v>33</v>
      </c>
      <c r="C372" s="85"/>
      <c r="D372" s="86"/>
      <c r="E372" s="87">
        <v>136.84</v>
      </c>
      <c r="F372" s="43"/>
    </row>
    <row r="373" spans="1:6" x14ac:dyDescent="0.25">
      <c r="A373" s="84">
        <v>3222</v>
      </c>
      <c r="B373" s="85" t="s">
        <v>76</v>
      </c>
      <c r="C373" s="85"/>
      <c r="D373" s="86"/>
      <c r="E373" s="87">
        <v>1938.41</v>
      </c>
      <c r="F373" s="43"/>
    </row>
    <row r="374" spans="1:6" x14ac:dyDescent="0.25">
      <c r="A374" s="84">
        <v>3223</v>
      </c>
      <c r="B374" s="85" t="s">
        <v>35</v>
      </c>
      <c r="C374" s="85"/>
      <c r="D374" s="86"/>
      <c r="E374" s="87"/>
      <c r="F374" s="43"/>
    </row>
    <row r="375" spans="1:6" x14ac:dyDescent="0.25">
      <c r="A375" s="84">
        <v>3224</v>
      </c>
      <c r="B375" s="85" t="s">
        <v>148</v>
      </c>
      <c r="C375" s="85"/>
      <c r="D375" s="86"/>
      <c r="E375" s="87">
        <v>745.88</v>
      </c>
      <c r="F375" s="43"/>
    </row>
    <row r="376" spans="1:6" x14ac:dyDescent="0.25">
      <c r="A376" s="84">
        <v>3225</v>
      </c>
      <c r="B376" s="85" t="s">
        <v>62</v>
      </c>
      <c r="C376" s="85"/>
      <c r="D376" s="86"/>
      <c r="E376" s="87"/>
      <c r="F376" s="43"/>
    </row>
    <row r="377" spans="1:6" x14ac:dyDescent="0.25">
      <c r="A377" s="84">
        <v>3227</v>
      </c>
      <c r="B377" s="85" t="s">
        <v>126</v>
      </c>
      <c r="C377" s="85"/>
      <c r="D377" s="86"/>
      <c r="E377" s="87"/>
      <c r="F377" s="43"/>
    </row>
    <row r="378" spans="1:6" x14ac:dyDescent="0.25">
      <c r="A378" s="80">
        <v>323</v>
      </c>
      <c r="B378" s="81" t="s">
        <v>25</v>
      </c>
      <c r="C378" s="81"/>
      <c r="D378" s="86"/>
      <c r="E378" s="83">
        <f>E379+E385+E386</f>
        <v>30461.440000000002</v>
      </c>
      <c r="F378" s="43"/>
    </row>
    <row r="379" spans="1:6" x14ac:dyDescent="0.25">
      <c r="A379" s="84">
        <v>3231</v>
      </c>
      <c r="B379" s="85" t="s">
        <v>78</v>
      </c>
      <c r="C379" s="85"/>
      <c r="D379" s="86"/>
      <c r="E379" s="87">
        <v>6.06</v>
      </c>
      <c r="F379" s="43"/>
    </row>
    <row r="380" spans="1:6" x14ac:dyDescent="0.25">
      <c r="A380" s="84">
        <v>3232</v>
      </c>
      <c r="B380" s="85" t="s">
        <v>80</v>
      </c>
      <c r="C380" s="85"/>
      <c r="D380" s="86"/>
      <c r="E380" s="87"/>
      <c r="F380" s="43"/>
    </row>
    <row r="381" spans="1:6" x14ac:dyDescent="0.25">
      <c r="A381" s="84">
        <v>3234</v>
      </c>
      <c r="B381" s="85" t="s">
        <v>65</v>
      </c>
      <c r="C381" s="85"/>
      <c r="D381" s="86"/>
      <c r="E381" s="87"/>
      <c r="F381" s="43"/>
    </row>
    <row r="382" spans="1:6" x14ac:dyDescent="0.25">
      <c r="A382" s="84">
        <v>3235</v>
      </c>
      <c r="B382" s="85" t="s">
        <v>82</v>
      </c>
      <c r="C382" s="85"/>
      <c r="D382" s="86"/>
      <c r="E382" s="87"/>
      <c r="F382" s="43"/>
    </row>
    <row r="383" spans="1:6" x14ac:dyDescent="0.25">
      <c r="A383" s="84">
        <v>3236</v>
      </c>
      <c r="B383" s="85" t="s">
        <v>149</v>
      </c>
      <c r="C383" s="85"/>
      <c r="D383" s="86"/>
      <c r="E383" s="87"/>
      <c r="F383" s="43"/>
    </row>
    <row r="384" spans="1:6" x14ac:dyDescent="0.25">
      <c r="A384" s="84">
        <v>3238</v>
      </c>
      <c r="B384" s="85" t="s">
        <v>150</v>
      </c>
      <c r="C384" s="85"/>
      <c r="D384" s="86"/>
      <c r="E384" s="87"/>
      <c r="F384" s="43"/>
    </row>
    <row r="385" spans="1:6" x14ac:dyDescent="0.25">
      <c r="A385" s="84">
        <v>3237</v>
      </c>
      <c r="B385" s="85" t="s">
        <v>83</v>
      </c>
      <c r="C385" s="85"/>
      <c r="D385" s="86"/>
      <c r="E385" s="87">
        <v>27897.24</v>
      </c>
      <c r="F385" s="43"/>
    </row>
    <row r="386" spans="1:6" x14ac:dyDescent="0.25">
      <c r="A386" s="84">
        <v>3239</v>
      </c>
      <c r="B386" s="85" t="s">
        <v>41</v>
      </c>
      <c r="C386" s="85"/>
      <c r="D386" s="86"/>
      <c r="E386" s="87">
        <v>2558.14</v>
      </c>
      <c r="F386" s="43"/>
    </row>
    <row r="387" spans="1:6" x14ac:dyDescent="0.25">
      <c r="A387" s="80">
        <v>324</v>
      </c>
      <c r="B387" s="81" t="s">
        <v>42</v>
      </c>
      <c r="C387" s="81"/>
      <c r="D387" s="86"/>
      <c r="E387" s="87"/>
      <c r="F387" s="43"/>
    </row>
    <row r="388" spans="1:6" x14ac:dyDescent="0.25">
      <c r="A388" s="84">
        <v>3241</v>
      </c>
      <c r="B388" s="85" t="s">
        <v>42</v>
      </c>
      <c r="C388" s="85"/>
      <c r="D388" s="86"/>
      <c r="E388" s="87"/>
      <c r="F388" s="43"/>
    </row>
    <row r="389" spans="1:6" x14ac:dyDescent="0.25">
      <c r="A389" s="80">
        <v>329</v>
      </c>
      <c r="B389" s="81" t="s">
        <v>87</v>
      </c>
      <c r="C389" s="81"/>
      <c r="D389" s="86"/>
      <c r="E389" s="83">
        <f>E391</f>
        <v>172</v>
      </c>
      <c r="F389" s="43"/>
    </row>
    <row r="390" spans="1:6" x14ac:dyDescent="0.25">
      <c r="A390" s="84">
        <v>3292</v>
      </c>
      <c r="B390" s="85" t="s">
        <v>108</v>
      </c>
      <c r="C390" s="85"/>
      <c r="D390" s="86"/>
      <c r="E390" s="87"/>
      <c r="F390" s="43"/>
    </row>
    <row r="391" spans="1:6" x14ac:dyDescent="0.25">
      <c r="A391" s="84">
        <v>3293</v>
      </c>
      <c r="B391" s="85" t="s">
        <v>44</v>
      </c>
      <c r="C391" s="85"/>
      <c r="D391" s="86"/>
      <c r="E391" s="87">
        <v>172</v>
      </c>
      <c r="F391" s="43"/>
    </row>
    <row r="392" spans="1:6" x14ac:dyDescent="0.25">
      <c r="A392" s="84">
        <v>3294</v>
      </c>
      <c r="B392" s="85" t="s">
        <v>151</v>
      </c>
      <c r="C392" s="85"/>
      <c r="D392" s="86"/>
      <c r="E392" s="87"/>
      <c r="F392" s="43"/>
    </row>
    <row r="393" spans="1:6" x14ac:dyDescent="0.25">
      <c r="A393" s="84">
        <v>3295</v>
      </c>
      <c r="B393" s="85" t="s">
        <v>56</v>
      </c>
      <c r="C393" s="85"/>
      <c r="D393" s="86"/>
      <c r="E393" s="87"/>
      <c r="F393" s="43"/>
    </row>
    <row r="394" spans="1:6" x14ac:dyDescent="0.25">
      <c r="A394" s="84">
        <v>3299</v>
      </c>
      <c r="B394" s="85" t="s">
        <v>87</v>
      </c>
      <c r="C394" s="85"/>
      <c r="D394" s="86"/>
      <c r="E394" s="87"/>
      <c r="F394" s="43"/>
    </row>
    <row r="395" spans="1:6" x14ac:dyDescent="0.25">
      <c r="A395" s="80">
        <v>34</v>
      </c>
      <c r="B395" s="81" t="s">
        <v>45</v>
      </c>
      <c r="C395" s="81"/>
      <c r="D395" s="86"/>
      <c r="E395" s="87"/>
      <c r="F395" s="43"/>
    </row>
    <row r="396" spans="1:6" x14ac:dyDescent="0.25">
      <c r="A396" s="80">
        <v>343</v>
      </c>
      <c r="B396" s="81" t="s">
        <v>46</v>
      </c>
      <c r="C396" s="81"/>
      <c r="D396" s="86"/>
      <c r="E396" s="87"/>
      <c r="F396" s="43"/>
    </row>
    <row r="397" spans="1:6" x14ac:dyDescent="0.25">
      <c r="A397" s="84">
        <v>3431</v>
      </c>
      <c r="B397" s="85" t="s">
        <v>93</v>
      </c>
      <c r="C397" s="85"/>
      <c r="D397" s="86"/>
      <c r="E397" s="87"/>
      <c r="F397" s="43"/>
    </row>
    <row r="398" spans="1:6" ht="30" x14ac:dyDescent="0.25">
      <c r="A398" s="84">
        <v>3432</v>
      </c>
      <c r="B398" s="88" t="s">
        <v>152</v>
      </c>
      <c r="C398" s="88"/>
      <c r="D398" s="86"/>
      <c r="E398" s="87"/>
      <c r="F398" s="43"/>
    </row>
    <row r="399" spans="1:6" ht="30" x14ac:dyDescent="0.25">
      <c r="A399" s="80">
        <v>37</v>
      </c>
      <c r="B399" s="89" t="s">
        <v>153</v>
      </c>
      <c r="C399" s="89"/>
      <c r="D399" s="86"/>
      <c r="E399" s="87"/>
      <c r="F399" s="43"/>
    </row>
    <row r="400" spans="1:6" x14ac:dyDescent="0.25">
      <c r="A400" s="80">
        <v>372</v>
      </c>
      <c r="B400" s="81" t="s">
        <v>154</v>
      </c>
      <c r="C400" s="81"/>
      <c r="D400" s="86"/>
      <c r="E400" s="87"/>
      <c r="F400" s="43"/>
    </row>
    <row r="401" spans="1:6" x14ac:dyDescent="0.25">
      <c r="A401" s="84">
        <v>3721</v>
      </c>
      <c r="B401" s="85" t="s">
        <v>155</v>
      </c>
      <c r="C401" s="85"/>
      <c r="D401" s="86"/>
      <c r="E401" s="87"/>
      <c r="F401" s="43"/>
    </row>
    <row r="402" spans="1:6" x14ac:dyDescent="0.25">
      <c r="A402" s="80">
        <v>38</v>
      </c>
      <c r="B402" s="81" t="s">
        <v>138</v>
      </c>
      <c r="C402" s="81"/>
      <c r="D402" s="86"/>
      <c r="E402" s="87"/>
      <c r="F402" s="43"/>
    </row>
    <row r="403" spans="1:6" x14ac:dyDescent="0.25">
      <c r="A403" s="80">
        <v>381</v>
      </c>
      <c r="B403" s="81" t="s">
        <v>156</v>
      </c>
      <c r="C403" s="81"/>
      <c r="D403" s="86"/>
      <c r="E403" s="87"/>
      <c r="F403" s="43"/>
    </row>
    <row r="404" spans="1:6" x14ac:dyDescent="0.25">
      <c r="A404" s="84">
        <v>3811</v>
      </c>
      <c r="B404" s="85" t="s">
        <v>157</v>
      </c>
      <c r="C404" s="85"/>
      <c r="D404" s="86"/>
      <c r="E404" s="87"/>
      <c r="F404" s="43"/>
    </row>
    <row r="405" spans="1:6" x14ac:dyDescent="0.25">
      <c r="A405" s="80">
        <v>4</v>
      </c>
      <c r="B405" s="81" t="s">
        <v>94</v>
      </c>
      <c r="C405" s="81"/>
      <c r="D405" s="86"/>
      <c r="E405" s="83">
        <f>E409</f>
        <v>2596.38</v>
      </c>
      <c r="F405" s="43"/>
    </row>
    <row r="406" spans="1:6" x14ac:dyDescent="0.25">
      <c r="A406" s="80">
        <v>41</v>
      </c>
      <c r="B406" s="81" t="s">
        <v>95</v>
      </c>
      <c r="C406" s="81"/>
      <c r="D406" s="86"/>
      <c r="E406" s="87"/>
      <c r="F406" s="43"/>
    </row>
    <row r="407" spans="1:6" x14ac:dyDescent="0.25">
      <c r="A407" s="80">
        <v>412</v>
      </c>
      <c r="B407" s="81" t="s">
        <v>96</v>
      </c>
      <c r="C407" s="81"/>
      <c r="D407" s="86"/>
      <c r="E407" s="87"/>
      <c r="F407" s="43"/>
    </row>
    <row r="408" spans="1:6" x14ac:dyDescent="0.25">
      <c r="A408" s="84">
        <v>4123</v>
      </c>
      <c r="B408" s="85" t="s">
        <v>158</v>
      </c>
      <c r="C408" s="85"/>
      <c r="D408" s="86"/>
      <c r="E408" s="87"/>
      <c r="F408" s="43"/>
    </row>
    <row r="409" spans="1:6" x14ac:dyDescent="0.25">
      <c r="A409" s="80">
        <v>42</v>
      </c>
      <c r="B409" s="81" t="s">
        <v>94</v>
      </c>
      <c r="C409" s="81"/>
      <c r="D409" s="82">
        <v>25800</v>
      </c>
      <c r="E409" s="83">
        <f>E410</f>
        <v>2596.38</v>
      </c>
      <c r="F409" s="43">
        <f>(E409/D409)*100</f>
        <v>10.063488372093024</v>
      </c>
    </row>
    <row r="410" spans="1:6" x14ac:dyDescent="0.25">
      <c r="A410" s="80">
        <v>422</v>
      </c>
      <c r="B410" s="81" t="s">
        <v>99</v>
      </c>
      <c r="C410" s="81"/>
      <c r="D410" s="86"/>
      <c r="E410" s="83">
        <f>E411</f>
        <v>2596.38</v>
      </c>
      <c r="F410" s="43"/>
    </row>
    <row r="411" spans="1:6" x14ac:dyDescent="0.25">
      <c r="A411" s="84">
        <v>4221</v>
      </c>
      <c r="B411" s="85" t="s">
        <v>51</v>
      </c>
      <c r="C411" s="85"/>
      <c r="D411" s="86"/>
      <c r="E411" s="87">
        <v>2596.38</v>
      </c>
      <c r="F411" s="43"/>
    </row>
    <row r="412" spans="1:6" x14ac:dyDescent="0.25">
      <c r="A412" s="84">
        <v>4222</v>
      </c>
      <c r="B412" s="85" t="s">
        <v>114</v>
      </c>
      <c r="C412" s="85"/>
      <c r="D412" s="86"/>
      <c r="E412" s="87"/>
      <c r="F412" s="43"/>
    </row>
    <row r="413" spans="1:6" x14ac:dyDescent="0.25">
      <c r="A413" s="84">
        <v>4224</v>
      </c>
      <c r="B413" s="85" t="s">
        <v>159</v>
      </c>
      <c r="C413" s="85"/>
      <c r="D413" s="86"/>
      <c r="E413" s="87"/>
      <c r="F413" s="43"/>
    </row>
    <row r="414" spans="1:6" x14ac:dyDescent="0.25">
      <c r="A414" s="84">
        <v>4225</v>
      </c>
      <c r="B414" s="85" t="s">
        <v>141</v>
      </c>
      <c r="C414" s="85"/>
      <c r="D414" s="86"/>
      <c r="E414" s="87"/>
      <c r="F414" s="43"/>
    </row>
    <row r="415" spans="1:6" x14ac:dyDescent="0.25">
      <c r="A415" s="84">
        <v>4227</v>
      </c>
      <c r="B415" s="85" t="s">
        <v>160</v>
      </c>
      <c r="C415" s="85"/>
      <c r="D415" s="86"/>
      <c r="E415" s="87"/>
      <c r="F415" s="43"/>
    </row>
    <row r="416" spans="1:6" x14ac:dyDescent="0.25">
      <c r="A416" s="80">
        <v>424</v>
      </c>
      <c r="B416" s="81" t="s">
        <v>161</v>
      </c>
      <c r="C416" s="81"/>
      <c r="D416" s="86"/>
      <c r="E416" s="87"/>
      <c r="F416" s="43"/>
    </row>
    <row r="417" spans="1:6" x14ac:dyDescent="0.25">
      <c r="A417" s="84">
        <v>4241</v>
      </c>
      <c r="B417" s="85" t="s">
        <v>162</v>
      </c>
      <c r="C417" s="85"/>
      <c r="D417" s="86"/>
      <c r="E417" s="87"/>
      <c r="F417" s="43"/>
    </row>
    <row r="418" spans="1:6" x14ac:dyDescent="0.25">
      <c r="A418" s="80">
        <v>426</v>
      </c>
      <c r="B418" s="81" t="s">
        <v>70</v>
      </c>
      <c r="C418" s="81"/>
      <c r="D418" s="86"/>
      <c r="E418" s="87"/>
      <c r="F418" s="43"/>
    </row>
    <row r="419" spans="1:6" x14ac:dyDescent="0.25">
      <c r="A419" s="84">
        <v>4262</v>
      </c>
      <c r="B419" s="85" t="s">
        <v>143</v>
      </c>
      <c r="C419" s="85"/>
      <c r="D419" s="86"/>
      <c r="E419" s="87"/>
      <c r="F419" s="43"/>
    </row>
    <row r="420" spans="1:6" x14ac:dyDescent="0.25">
      <c r="A420" s="94" t="s">
        <v>164</v>
      </c>
      <c r="B420" s="94" t="s">
        <v>165</v>
      </c>
      <c r="C420" s="94"/>
      <c r="D420" s="95">
        <f>D421</f>
        <v>58061</v>
      </c>
      <c r="E420" s="96">
        <f>E421</f>
        <v>55242.109999999993</v>
      </c>
      <c r="F420" s="43">
        <f>(E420/D420)*100</f>
        <v>95.144950999810533</v>
      </c>
    </row>
    <row r="421" spans="1:6" x14ac:dyDescent="0.25">
      <c r="A421" s="92">
        <v>3</v>
      </c>
      <c r="B421" s="81" t="s">
        <v>11</v>
      </c>
      <c r="C421" s="81"/>
      <c r="D421" s="82">
        <f>D422+D429</f>
        <v>58061</v>
      </c>
      <c r="E421" s="83">
        <f>E422+E429</f>
        <v>55242.109999999993</v>
      </c>
      <c r="F421" s="43">
        <f>(E421/D421)*100</f>
        <v>95.144950999810533</v>
      </c>
    </row>
    <row r="422" spans="1:6" x14ac:dyDescent="0.25">
      <c r="A422" s="92">
        <v>31</v>
      </c>
      <c r="B422" s="81" t="s">
        <v>13</v>
      </c>
      <c r="C422" s="81"/>
      <c r="D422" s="82">
        <v>23300</v>
      </c>
      <c r="E422" s="83">
        <f>E423+E425+E427</f>
        <v>7111.54</v>
      </c>
      <c r="F422" s="43">
        <f>(E422/D422)*100</f>
        <v>30.521630901287555</v>
      </c>
    </row>
    <row r="423" spans="1:6" x14ac:dyDescent="0.25">
      <c r="A423" s="92">
        <v>311</v>
      </c>
      <c r="B423" s="81" t="s">
        <v>14</v>
      </c>
      <c r="C423" s="81"/>
      <c r="D423" s="82"/>
      <c r="E423" s="83">
        <f>E424</f>
        <v>6157.87</v>
      </c>
      <c r="F423" s="43"/>
    </row>
    <row r="424" spans="1:6" x14ac:dyDescent="0.25">
      <c r="A424" s="90">
        <v>3111</v>
      </c>
      <c r="B424" s="91" t="s">
        <v>166</v>
      </c>
      <c r="C424" s="91"/>
      <c r="D424" s="86"/>
      <c r="E424" s="87">
        <v>6157.87</v>
      </c>
      <c r="F424" s="43"/>
    </row>
    <row r="425" spans="1:6" x14ac:dyDescent="0.25">
      <c r="A425" s="92">
        <v>312</v>
      </c>
      <c r="B425" s="93" t="s">
        <v>18</v>
      </c>
      <c r="C425" s="93"/>
      <c r="D425" s="82"/>
      <c r="E425" s="83">
        <f>E426</f>
        <v>122.56</v>
      </c>
      <c r="F425" s="43"/>
    </row>
    <row r="426" spans="1:6" x14ac:dyDescent="0.25">
      <c r="A426" s="90">
        <v>3121</v>
      </c>
      <c r="B426" s="91" t="s">
        <v>18</v>
      </c>
      <c r="C426" s="91"/>
      <c r="D426" s="86"/>
      <c r="E426" s="87">
        <v>122.56</v>
      </c>
      <c r="F426" s="43"/>
    </row>
    <row r="427" spans="1:6" x14ac:dyDescent="0.25">
      <c r="A427" s="92">
        <v>313</v>
      </c>
      <c r="B427" s="93" t="s">
        <v>15</v>
      </c>
      <c r="C427" s="93"/>
      <c r="D427" s="82"/>
      <c r="E427" s="83">
        <f>E428</f>
        <v>831.11</v>
      </c>
      <c r="F427" s="43"/>
    </row>
    <row r="428" spans="1:6" x14ac:dyDescent="0.25">
      <c r="A428" s="90">
        <v>3132</v>
      </c>
      <c r="B428" s="91" t="s">
        <v>16</v>
      </c>
      <c r="C428" s="91"/>
      <c r="D428" s="86"/>
      <c r="E428" s="87">
        <v>831.11</v>
      </c>
      <c r="F428" s="43"/>
    </row>
    <row r="429" spans="1:6" x14ac:dyDescent="0.25">
      <c r="A429" s="92">
        <v>32</v>
      </c>
      <c r="B429" s="81" t="s">
        <v>19</v>
      </c>
      <c r="C429" s="81"/>
      <c r="D429" s="82">
        <v>34761</v>
      </c>
      <c r="E429" s="83">
        <f>E430+E434+E439</f>
        <v>48130.569999999992</v>
      </c>
      <c r="F429" s="43">
        <f>(E429/D429)*100</f>
        <v>138.46140789965764</v>
      </c>
    </row>
    <row r="430" spans="1:6" x14ac:dyDescent="0.25">
      <c r="A430" s="92">
        <v>321</v>
      </c>
      <c r="B430" s="93" t="s">
        <v>20</v>
      </c>
      <c r="C430" s="93"/>
      <c r="D430" s="82"/>
      <c r="E430" s="83">
        <f>E431+E433</f>
        <v>5222.91</v>
      </c>
      <c r="F430" s="43"/>
    </row>
    <row r="431" spans="1:6" x14ac:dyDescent="0.25">
      <c r="A431" s="90">
        <v>3211</v>
      </c>
      <c r="B431" s="91" t="s">
        <v>123</v>
      </c>
      <c r="C431" s="91"/>
      <c r="D431" s="86"/>
      <c r="E431" s="87">
        <v>71.34</v>
      </c>
      <c r="F431" s="43"/>
    </row>
    <row r="432" spans="1:6" x14ac:dyDescent="0.25">
      <c r="A432" s="90">
        <v>3212</v>
      </c>
      <c r="B432" s="91" t="s">
        <v>24</v>
      </c>
      <c r="C432" s="91"/>
      <c r="D432" s="86"/>
      <c r="E432" s="87"/>
      <c r="F432" s="43"/>
    </row>
    <row r="433" spans="1:6" x14ac:dyDescent="0.25">
      <c r="A433" s="90">
        <v>3213</v>
      </c>
      <c r="B433" s="91" t="s">
        <v>30</v>
      </c>
      <c r="C433" s="91"/>
      <c r="D433" s="86"/>
      <c r="E433" s="87">
        <v>5151.57</v>
      </c>
      <c r="F433" s="43"/>
    </row>
    <row r="434" spans="1:6" x14ac:dyDescent="0.25">
      <c r="A434" s="92">
        <v>322</v>
      </c>
      <c r="B434" s="93" t="s">
        <v>31</v>
      </c>
      <c r="C434" s="93"/>
      <c r="D434" s="82"/>
      <c r="E434" s="83">
        <f>E435+E436</f>
        <v>3967</v>
      </c>
      <c r="F434" s="43"/>
    </row>
    <row r="435" spans="1:6" x14ac:dyDescent="0.25">
      <c r="A435" s="90">
        <v>3221</v>
      </c>
      <c r="B435" s="91" t="s">
        <v>33</v>
      </c>
      <c r="C435" s="91"/>
      <c r="D435" s="82"/>
      <c r="E435" s="87">
        <v>23.23</v>
      </c>
      <c r="F435" s="43"/>
    </row>
    <row r="436" spans="1:6" x14ac:dyDescent="0.25">
      <c r="A436" s="90">
        <v>3222</v>
      </c>
      <c r="B436" s="91" t="s">
        <v>76</v>
      </c>
      <c r="C436" s="91"/>
      <c r="D436" s="82"/>
      <c r="E436" s="87">
        <v>3943.77</v>
      </c>
      <c r="F436" s="43"/>
    </row>
    <row r="437" spans="1:6" x14ac:dyDescent="0.25">
      <c r="A437" s="90">
        <v>3224</v>
      </c>
      <c r="B437" s="91" t="s">
        <v>167</v>
      </c>
      <c r="C437" s="91"/>
      <c r="D437" s="86"/>
      <c r="E437" s="87"/>
      <c r="F437" s="43"/>
    </row>
    <row r="438" spans="1:6" x14ac:dyDescent="0.25">
      <c r="A438" s="90">
        <v>3225</v>
      </c>
      <c r="B438" s="91" t="s">
        <v>62</v>
      </c>
      <c r="C438" s="91"/>
      <c r="D438" s="86"/>
      <c r="E438" s="87"/>
      <c r="F438" s="43"/>
    </row>
    <row r="439" spans="1:6" x14ac:dyDescent="0.25">
      <c r="A439" s="92">
        <v>323</v>
      </c>
      <c r="B439" s="93" t="s">
        <v>25</v>
      </c>
      <c r="C439" s="93"/>
      <c r="D439" s="82"/>
      <c r="E439" s="83">
        <f>E440+E441+E442+E443</f>
        <v>38940.659999999996</v>
      </c>
      <c r="F439" s="43"/>
    </row>
    <row r="440" spans="1:6" x14ac:dyDescent="0.25">
      <c r="A440" s="90">
        <v>3231</v>
      </c>
      <c r="B440" s="91" t="s">
        <v>78</v>
      </c>
      <c r="C440" s="91"/>
      <c r="D440" s="82"/>
      <c r="E440" s="87">
        <v>683.56</v>
      </c>
      <c r="F440" s="43"/>
    </row>
    <row r="441" spans="1:6" x14ac:dyDescent="0.25">
      <c r="A441" s="90">
        <v>3233</v>
      </c>
      <c r="B441" s="91" t="s">
        <v>106</v>
      </c>
      <c r="C441" s="91"/>
      <c r="D441" s="82"/>
      <c r="E441" s="87">
        <v>9310.39</v>
      </c>
      <c r="F441" s="43"/>
    </row>
    <row r="442" spans="1:6" x14ac:dyDescent="0.25">
      <c r="A442" s="90">
        <v>3237</v>
      </c>
      <c r="B442" s="91" t="s">
        <v>83</v>
      </c>
      <c r="C442" s="91"/>
      <c r="D442" s="86"/>
      <c r="E442" s="87">
        <v>22869.11</v>
      </c>
      <c r="F442" s="43"/>
    </row>
    <row r="443" spans="1:6" x14ac:dyDescent="0.25">
      <c r="A443" s="90">
        <v>3239</v>
      </c>
      <c r="B443" s="91" t="s">
        <v>41</v>
      </c>
      <c r="C443" s="91"/>
      <c r="D443" s="86"/>
      <c r="E443" s="87">
        <v>6077.6</v>
      </c>
      <c r="F443" s="43"/>
    </row>
    <row r="444" spans="1:6" x14ac:dyDescent="0.25">
      <c r="A444" s="92">
        <v>329</v>
      </c>
      <c r="B444" s="93" t="s">
        <v>168</v>
      </c>
      <c r="C444" s="93"/>
      <c r="D444" s="82"/>
      <c r="E444" s="87"/>
      <c r="F444" s="43"/>
    </row>
    <row r="445" spans="1:6" x14ac:dyDescent="0.25">
      <c r="A445" s="90">
        <v>3299</v>
      </c>
      <c r="B445" s="91" t="s">
        <v>87</v>
      </c>
      <c r="C445" s="91"/>
      <c r="D445" s="86"/>
      <c r="E445" s="87"/>
      <c r="F445" s="43"/>
    </row>
    <row r="446" spans="1:6" x14ac:dyDescent="0.25">
      <c r="A446" s="80">
        <v>4</v>
      </c>
      <c r="B446" s="81" t="s">
        <v>94</v>
      </c>
      <c r="C446" s="81"/>
      <c r="D446" s="82"/>
      <c r="E446" s="83"/>
      <c r="F446" s="43"/>
    </row>
    <row r="447" spans="1:6" x14ac:dyDescent="0.25">
      <c r="A447" s="92">
        <v>42</v>
      </c>
      <c r="B447" s="93" t="s">
        <v>94</v>
      </c>
      <c r="C447" s="93"/>
      <c r="D447" s="82"/>
      <c r="E447" s="87"/>
      <c r="F447" s="43"/>
    </row>
    <row r="448" spans="1:6" x14ac:dyDescent="0.25">
      <c r="A448" s="92">
        <v>422</v>
      </c>
      <c r="B448" s="93" t="s">
        <v>169</v>
      </c>
      <c r="C448" s="93"/>
      <c r="D448" s="82"/>
      <c r="E448" s="87"/>
      <c r="F448" s="43"/>
    </row>
    <row r="449" spans="1:6" x14ac:dyDescent="0.25">
      <c r="A449" s="90">
        <v>4221</v>
      </c>
      <c r="B449" s="91" t="s">
        <v>51</v>
      </c>
      <c r="C449" s="91"/>
      <c r="D449" s="86"/>
      <c r="E449" s="87"/>
      <c r="F449" s="43"/>
    </row>
    <row r="450" spans="1:6" x14ac:dyDescent="0.25">
      <c r="A450" s="92">
        <v>426</v>
      </c>
      <c r="B450" s="93" t="s">
        <v>70</v>
      </c>
      <c r="C450" s="93"/>
      <c r="D450" s="82"/>
      <c r="E450" s="87"/>
      <c r="F450" s="43"/>
    </row>
    <row r="451" spans="1:6" x14ac:dyDescent="0.25">
      <c r="A451" s="90">
        <v>4262</v>
      </c>
      <c r="B451" s="91" t="s">
        <v>143</v>
      </c>
      <c r="C451" s="91"/>
      <c r="D451" s="86"/>
      <c r="E451" s="83"/>
      <c r="F451" s="43"/>
    </row>
    <row r="452" spans="1:6" x14ac:dyDescent="0.25">
      <c r="A452" s="94" t="s">
        <v>100</v>
      </c>
      <c r="B452" s="94" t="s">
        <v>170</v>
      </c>
      <c r="C452" s="94"/>
      <c r="D452" s="95">
        <f>D453</f>
        <v>294060</v>
      </c>
      <c r="E452" s="96">
        <f>E453+E490</f>
        <v>417416.85</v>
      </c>
      <c r="F452" s="43">
        <f>(E452/D452)*100</f>
        <v>141.94955111201796</v>
      </c>
    </row>
    <row r="453" spans="1:6" x14ac:dyDescent="0.25">
      <c r="A453" s="80">
        <v>3</v>
      </c>
      <c r="B453" s="81" t="s">
        <v>11</v>
      </c>
      <c r="C453" s="81"/>
      <c r="D453" s="82">
        <f>D454+D461</f>
        <v>294060</v>
      </c>
      <c r="E453" s="83">
        <f>E454+E461+E487</f>
        <v>247384.71</v>
      </c>
      <c r="F453" s="43">
        <f>(E453/D453)*100</f>
        <v>84.127290348908375</v>
      </c>
    </row>
    <row r="454" spans="1:6" x14ac:dyDescent="0.25">
      <c r="A454" s="80">
        <v>31</v>
      </c>
      <c r="B454" s="81" t="s">
        <v>13</v>
      </c>
      <c r="C454" s="81"/>
      <c r="D454" s="82">
        <v>74809</v>
      </c>
      <c r="E454" s="83">
        <f>E455+E457+E459</f>
        <v>48113.75</v>
      </c>
      <c r="F454" s="43">
        <f>(E454/D454)*100</f>
        <v>64.315456696386804</v>
      </c>
    </row>
    <row r="455" spans="1:6" x14ac:dyDescent="0.25">
      <c r="A455" s="80">
        <v>311</v>
      </c>
      <c r="B455" s="81" t="s">
        <v>14</v>
      </c>
      <c r="C455" s="81"/>
      <c r="D455" s="82"/>
      <c r="E455" s="83">
        <f>E456</f>
        <v>42297.78</v>
      </c>
      <c r="F455" s="43"/>
    </row>
    <row r="456" spans="1:6" x14ac:dyDescent="0.25">
      <c r="A456" s="84">
        <v>3111</v>
      </c>
      <c r="B456" s="91" t="s">
        <v>166</v>
      </c>
      <c r="C456" s="91"/>
      <c r="D456" s="86"/>
      <c r="E456" s="87">
        <v>42297.78</v>
      </c>
      <c r="F456" s="43"/>
    </row>
    <row r="457" spans="1:6" x14ac:dyDescent="0.25">
      <c r="A457" s="80">
        <v>312</v>
      </c>
      <c r="B457" s="93" t="s">
        <v>18</v>
      </c>
      <c r="C457" s="93"/>
      <c r="D457" s="82"/>
      <c r="E457" s="83">
        <f>E458</f>
        <v>232.26</v>
      </c>
      <c r="F457" s="43"/>
    </row>
    <row r="458" spans="1:6" x14ac:dyDescent="0.25">
      <c r="A458" s="84">
        <v>3121</v>
      </c>
      <c r="B458" s="91" t="s">
        <v>18</v>
      </c>
      <c r="C458" s="91"/>
      <c r="D458" s="86"/>
      <c r="E458" s="87">
        <v>232.26</v>
      </c>
      <c r="F458" s="43"/>
    </row>
    <row r="459" spans="1:6" x14ac:dyDescent="0.25">
      <c r="A459" s="80">
        <v>313</v>
      </c>
      <c r="B459" s="93" t="s">
        <v>15</v>
      </c>
      <c r="C459" s="93"/>
      <c r="D459" s="82"/>
      <c r="E459" s="83">
        <f>E460</f>
        <v>5583.71</v>
      </c>
      <c r="F459" s="43"/>
    </row>
    <row r="460" spans="1:6" x14ac:dyDescent="0.25">
      <c r="A460" s="84">
        <v>3132</v>
      </c>
      <c r="B460" s="91" t="s">
        <v>16</v>
      </c>
      <c r="C460" s="91"/>
      <c r="D460" s="86"/>
      <c r="E460" s="87">
        <v>5583.71</v>
      </c>
      <c r="F460" s="43"/>
    </row>
    <row r="461" spans="1:6" x14ac:dyDescent="0.25">
      <c r="A461" s="80">
        <v>32</v>
      </c>
      <c r="B461" s="81" t="s">
        <v>19</v>
      </c>
      <c r="C461" s="81"/>
      <c r="D461" s="82">
        <v>219251</v>
      </c>
      <c r="E461" s="83">
        <f>E462+E466+E473+E481</f>
        <v>93313.87</v>
      </c>
      <c r="F461" s="43">
        <f>(E461/D461)*100</f>
        <v>42.56029390971991</v>
      </c>
    </row>
    <row r="462" spans="1:6" x14ac:dyDescent="0.25">
      <c r="A462" s="80">
        <v>321</v>
      </c>
      <c r="B462" s="93" t="s">
        <v>20</v>
      </c>
      <c r="C462" s="93"/>
      <c r="D462" s="82"/>
      <c r="E462" s="83">
        <f>E463+E464+E465</f>
        <v>7390.34</v>
      </c>
      <c r="F462" s="43"/>
    </row>
    <row r="463" spans="1:6" x14ac:dyDescent="0.25">
      <c r="A463" s="84">
        <v>3211</v>
      </c>
      <c r="B463" s="91" t="s">
        <v>123</v>
      </c>
      <c r="C463" s="91"/>
      <c r="D463" s="86"/>
      <c r="E463" s="87">
        <v>3433.99</v>
      </c>
      <c r="F463" s="43"/>
    </row>
    <row r="464" spans="1:6" x14ac:dyDescent="0.25">
      <c r="A464" s="84">
        <v>3212</v>
      </c>
      <c r="B464" s="91" t="s">
        <v>24</v>
      </c>
      <c r="C464" s="91"/>
      <c r="D464" s="86"/>
      <c r="E464" s="87">
        <v>2506.35</v>
      </c>
      <c r="F464" s="43"/>
    </row>
    <row r="465" spans="1:6" x14ac:dyDescent="0.25">
      <c r="A465" s="84">
        <v>3213</v>
      </c>
      <c r="B465" s="85" t="s">
        <v>30</v>
      </c>
      <c r="C465" s="85"/>
      <c r="D465" s="86"/>
      <c r="E465" s="87">
        <v>1450</v>
      </c>
      <c r="F465" s="43"/>
    </row>
    <row r="466" spans="1:6" x14ac:dyDescent="0.25">
      <c r="A466" s="80">
        <v>322</v>
      </c>
      <c r="B466" s="81" t="s">
        <v>31</v>
      </c>
      <c r="C466" s="81"/>
      <c r="D466" s="82"/>
      <c r="E466" s="83">
        <f>E467+E468+E469</f>
        <v>1031.45</v>
      </c>
      <c r="F466" s="43"/>
    </row>
    <row r="467" spans="1:6" x14ac:dyDescent="0.25">
      <c r="A467" s="84">
        <v>3221</v>
      </c>
      <c r="B467" s="85" t="s">
        <v>171</v>
      </c>
      <c r="C467" s="85"/>
      <c r="D467" s="86"/>
      <c r="E467" s="87">
        <v>27.89</v>
      </c>
      <c r="F467" s="43"/>
    </row>
    <row r="468" spans="1:6" x14ac:dyDescent="0.25">
      <c r="A468" s="84">
        <v>3222</v>
      </c>
      <c r="B468" s="85" t="s">
        <v>172</v>
      </c>
      <c r="C468" s="85"/>
      <c r="D468" s="86"/>
      <c r="E468" s="87">
        <v>976.88</v>
      </c>
      <c r="F468" s="43"/>
    </row>
    <row r="469" spans="1:6" x14ac:dyDescent="0.25">
      <c r="A469" s="84">
        <v>3223</v>
      </c>
      <c r="B469" s="85" t="s">
        <v>35</v>
      </c>
      <c r="C469" s="85"/>
      <c r="D469" s="86"/>
      <c r="E469" s="87">
        <v>26.68</v>
      </c>
      <c r="F469" s="43"/>
    </row>
    <row r="470" spans="1:6" x14ac:dyDescent="0.25">
      <c r="A470" s="84">
        <v>3224</v>
      </c>
      <c r="B470" s="85" t="s">
        <v>148</v>
      </c>
      <c r="C470" s="85"/>
      <c r="D470" s="86"/>
      <c r="E470" s="87"/>
      <c r="F470" s="43"/>
    </row>
    <row r="471" spans="1:6" x14ac:dyDescent="0.25">
      <c r="A471" s="84">
        <v>3225</v>
      </c>
      <c r="B471" s="85" t="s">
        <v>173</v>
      </c>
      <c r="C471" s="85"/>
      <c r="D471" s="86"/>
      <c r="E471" s="87"/>
      <c r="F471" s="43"/>
    </row>
    <row r="472" spans="1:6" x14ac:dyDescent="0.25">
      <c r="A472" s="84">
        <v>3227</v>
      </c>
      <c r="B472" s="85" t="s">
        <v>126</v>
      </c>
      <c r="C472" s="85"/>
      <c r="D472" s="86"/>
      <c r="E472" s="87"/>
      <c r="F472" s="43"/>
    </row>
    <row r="473" spans="1:6" x14ac:dyDescent="0.25">
      <c r="A473" s="80">
        <v>323</v>
      </c>
      <c r="B473" s="81" t="s">
        <v>25</v>
      </c>
      <c r="C473" s="81"/>
      <c r="D473" s="82"/>
      <c r="E473" s="83">
        <f>E478+E479+E480</f>
        <v>79349.23</v>
      </c>
      <c r="F473" s="43"/>
    </row>
    <row r="474" spans="1:6" x14ac:dyDescent="0.25">
      <c r="A474" s="84">
        <v>3231</v>
      </c>
      <c r="B474" s="85" t="s">
        <v>78</v>
      </c>
      <c r="C474" s="85"/>
      <c r="D474" s="82"/>
      <c r="E474" s="87"/>
      <c r="F474" s="43"/>
    </row>
    <row r="475" spans="1:6" x14ac:dyDescent="0.25">
      <c r="A475" s="84">
        <v>3232</v>
      </c>
      <c r="B475" s="85" t="s">
        <v>80</v>
      </c>
      <c r="C475" s="85"/>
      <c r="D475" s="86"/>
      <c r="E475" s="87"/>
      <c r="F475" s="43"/>
    </row>
    <row r="476" spans="1:6" x14ac:dyDescent="0.25">
      <c r="A476" s="84">
        <v>3233</v>
      </c>
      <c r="B476" s="85" t="s">
        <v>106</v>
      </c>
      <c r="C476" s="85"/>
      <c r="D476" s="86"/>
      <c r="E476" s="87"/>
      <c r="F476" s="43"/>
    </row>
    <row r="477" spans="1:6" x14ac:dyDescent="0.25">
      <c r="A477" s="84">
        <v>3235</v>
      </c>
      <c r="B477" s="85" t="s">
        <v>82</v>
      </c>
      <c r="C477" s="85"/>
      <c r="D477" s="86"/>
      <c r="E477" s="87"/>
      <c r="F477" s="43"/>
    </row>
    <row r="478" spans="1:6" x14ac:dyDescent="0.25">
      <c r="A478" s="84">
        <v>3237</v>
      </c>
      <c r="B478" s="85" t="s">
        <v>174</v>
      </c>
      <c r="C478" s="85"/>
      <c r="D478" s="86"/>
      <c r="E478" s="87">
        <v>68728.67</v>
      </c>
      <c r="F478" s="43"/>
    </row>
    <row r="479" spans="1:6" x14ac:dyDescent="0.25">
      <c r="A479" s="84">
        <v>3238</v>
      </c>
      <c r="B479" s="85" t="s">
        <v>150</v>
      </c>
      <c r="C479" s="85"/>
      <c r="D479" s="86"/>
      <c r="E479" s="87">
        <v>10617.83</v>
      </c>
      <c r="F479" s="43"/>
    </row>
    <row r="480" spans="1:6" x14ac:dyDescent="0.25">
      <c r="A480" s="84">
        <v>3239</v>
      </c>
      <c r="B480" s="85" t="s">
        <v>41</v>
      </c>
      <c r="C480" s="85"/>
      <c r="D480" s="86"/>
      <c r="E480" s="87">
        <v>2.73</v>
      </c>
      <c r="F480" s="43"/>
    </row>
    <row r="481" spans="1:6" x14ac:dyDescent="0.25">
      <c r="A481" s="80">
        <v>329</v>
      </c>
      <c r="B481" s="81" t="s">
        <v>87</v>
      </c>
      <c r="C481" s="81"/>
      <c r="D481" s="82"/>
      <c r="E481" s="83">
        <f>E483+E484+E485</f>
        <v>5542.85</v>
      </c>
      <c r="F481" s="43"/>
    </row>
    <row r="482" spans="1:6" x14ac:dyDescent="0.25">
      <c r="A482" s="84">
        <v>3292</v>
      </c>
      <c r="B482" s="85" t="s">
        <v>108</v>
      </c>
      <c r="C482" s="85"/>
      <c r="D482" s="86"/>
      <c r="E482" s="87"/>
      <c r="F482" s="43"/>
    </row>
    <row r="483" spans="1:6" x14ac:dyDescent="0.25">
      <c r="A483" s="84">
        <v>3293</v>
      </c>
      <c r="B483" s="85" t="s">
        <v>44</v>
      </c>
      <c r="C483" s="85"/>
      <c r="D483" s="86"/>
      <c r="E483" s="87">
        <v>448.52</v>
      </c>
      <c r="F483" s="43"/>
    </row>
    <row r="484" spans="1:6" x14ac:dyDescent="0.25">
      <c r="A484" s="84">
        <v>3294</v>
      </c>
      <c r="B484" s="85" t="s">
        <v>151</v>
      </c>
      <c r="C484" s="85"/>
      <c r="D484" s="86"/>
      <c r="E484" s="87">
        <v>173.69</v>
      </c>
      <c r="F484" s="43"/>
    </row>
    <row r="485" spans="1:6" x14ac:dyDescent="0.25">
      <c r="A485" s="84">
        <v>3295</v>
      </c>
      <c r="B485" s="85" t="s">
        <v>56</v>
      </c>
      <c r="C485" s="85"/>
      <c r="D485" s="86"/>
      <c r="E485" s="87">
        <v>4920.6400000000003</v>
      </c>
      <c r="F485" s="43"/>
    </row>
    <row r="486" spans="1:6" x14ac:dyDescent="0.25">
      <c r="A486" s="84">
        <v>3299</v>
      </c>
      <c r="B486" s="85" t="s">
        <v>87</v>
      </c>
      <c r="C486" s="85"/>
      <c r="D486" s="86"/>
      <c r="E486" s="87"/>
      <c r="F486" s="43"/>
    </row>
    <row r="487" spans="1:6" x14ac:dyDescent="0.25">
      <c r="A487" s="80">
        <v>36</v>
      </c>
      <c r="B487" s="81" t="s">
        <v>175</v>
      </c>
      <c r="C487" s="81"/>
      <c r="D487" s="82"/>
      <c r="E487" s="83">
        <f>E488</f>
        <v>105957.09</v>
      </c>
      <c r="F487" s="43"/>
    </row>
    <row r="488" spans="1:6" x14ac:dyDescent="0.25">
      <c r="A488" s="80">
        <v>369</v>
      </c>
      <c r="B488" s="81" t="s">
        <v>175</v>
      </c>
      <c r="C488" s="81"/>
      <c r="D488" s="82"/>
      <c r="E488" s="83">
        <f>E489</f>
        <v>105957.09</v>
      </c>
      <c r="F488" s="43"/>
    </row>
    <row r="489" spans="1:6" ht="30" x14ac:dyDescent="0.25">
      <c r="A489" s="84">
        <v>3693</v>
      </c>
      <c r="B489" s="88" t="s">
        <v>176</v>
      </c>
      <c r="C489" s="88"/>
      <c r="D489" s="82"/>
      <c r="E489" s="87">
        <v>105957.09</v>
      </c>
      <c r="F489" s="43"/>
    </row>
    <row r="490" spans="1:6" x14ac:dyDescent="0.25">
      <c r="A490" s="80">
        <v>4</v>
      </c>
      <c r="B490" s="81" t="s">
        <v>94</v>
      </c>
      <c r="C490" s="81"/>
      <c r="D490" s="82"/>
      <c r="E490" s="83">
        <f>E491</f>
        <v>170032.14</v>
      </c>
      <c r="F490" s="43"/>
    </row>
    <row r="491" spans="1:6" x14ac:dyDescent="0.25">
      <c r="A491" s="80">
        <v>42</v>
      </c>
      <c r="B491" s="81" t="s">
        <v>98</v>
      </c>
      <c r="C491" s="81"/>
      <c r="D491" s="82"/>
      <c r="E491" s="83">
        <f>E492</f>
        <v>170032.14</v>
      </c>
      <c r="F491" s="43"/>
    </row>
    <row r="492" spans="1:6" x14ac:dyDescent="0.25">
      <c r="A492" s="80">
        <v>422</v>
      </c>
      <c r="B492" s="81" t="s">
        <v>99</v>
      </c>
      <c r="C492" s="81"/>
      <c r="D492" s="82"/>
      <c r="E492" s="83">
        <f>E495</f>
        <v>170032.14</v>
      </c>
      <c r="F492" s="43"/>
    </row>
    <row r="493" spans="1:6" x14ac:dyDescent="0.25">
      <c r="A493" s="84">
        <v>4221</v>
      </c>
      <c r="B493" s="85" t="s">
        <v>51</v>
      </c>
      <c r="C493" s="85"/>
      <c r="D493" s="86"/>
      <c r="E493" s="87"/>
      <c r="F493" s="43"/>
    </row>
    <row r="494" spans="1:6" x14ac:dyDescent="0.25">
      <c r="A494" s="84">
        <v>4222</v>
      </c>
      <c r="B494" s="85" t="s">
        <v>114</v>
      </c>
      <c r="C494" s="85"/>
      <c r="D494" s="86"/>
      <c r="E494" s="87"/>
      <c r="F494" s="43"/>
    </row>
    <row r="495" spans="1:6" x14ac:dyDescent="0.25">
      <c r="A495" s="84">
        <v>4224</v>
      </c>
      <c r="B495" s="85" t="s">
        <v>69</v>
      </c>
      <c r="C495" s="85"/>
      <c r="D495" s="86"/>
      <c r="E495" s="87">
        <v>170032.14</v>
      </c>
      <c r="F495" s="43"/>
    </row>
    <row r="496" spans="1:6" x14ac:dyDescent="0.25">
      <c r="A496" s="84">
        <v>4225</v>
      </c>
      <c r="B496" s="85" t="s">
        <v>141</v>
      </c>
      <c r="C496" s="85"/>
      <c r="D496" s="86"/>
      <c r="E496" s="87"/>
      <c r="F496" s="43"/>
    </row>
    <row r="497" spans="1:6" x14ac:dyDescent="0.25">
      <c r="A497" s="80">
        <v>423</v>
      </c>
      <c r="B497" s="81" t="s">
        <v>177</v>
      </c>
      <c r="C497" s="81"/>
      <c r="D497" s="82"/>
      <c r="E497" s="83"/>
      <c r="F497" s="43"/>
    </row>
    <row r="498" spans="1:6" x14ac:dyDescent="0.25">
      <c r="A498" s="84">
        <v>4231</v>
      </c>
      <c r="B498" s="85" t="s">
        <v>178</v>
      </c>
      <c r="C498" s="85"/>
      <c r="D498" s="86"/>
      <c r="E498" s="83"/>
      <c r="F498" s="43"/>
    </row>
    <row r="499" spans="1:6" x14ac:dyDescent="0.25">
      <c r="A499" s="84">
        <v>4233</v>
      </c>
      <c r="B499" s="85" t="s">
        <v>179</v>
      </c>
      <c r="C499" s="85"/>
      <c r="D499" s="86"/>
      <c r="E499" s="87"/>
      <c r="F499" s="43"/>
    </row>
    <row r="500" spans="1:6" x14ac:dyDescent="0.25">
      <c r="A500" s="80">
        <v>426</v>
      </c>
      <c r="B500" s="81" t="s">
        <v>70</v>
      </c>
      <c r="C500" s="81"/>
      <c r="D500" s="82"/>
      <c r="E500" s="83"/>
      <c r="F500" s="43"/>
    </row>
    <row r="501" spans="1:6" x14ac:dyDescent="0.25">
      <c r="A501" s="84">
        <v>4262</v>
      </c>
      <c r="B501" s="85" t="s">
        <v>180</v>
      </c>
      <c r="C501" s="85"/>
      <c r="D501" s="86"/>
      <c r="E501" s="87"/>
      <c r="F501" s="43"/>
    </row>
    <row r="502" spans="1:6" x14ac:dyDescent="0.25">
      <c r="A502" s="102"/>
      <c r="B502" s="98" t="s">
        <v>181</v>
      </c>
      <c r="C502" s="98"/>
      <c r="D502" s="103"/>
      <c r="E502" s="104">
        <f>E503</f>
        <v>14869.51</v>
      </c>
      <c r="F502" s="43" t="e">
        <f>(E502/D502)*100</f>
        <v>#DIV/0!</v>
      </c>
    </row>
    <row r="503" spans="1:6" x14ac:dyDescent="0.25">
      <c r="A503" s="80">
        <v>3</v>
      </c>
      <c r="B503" s="81" t="s">
        <v>11</v>
      </c>
      <c r="C503" s="81"/>
      <c r="D503" s="86"/>
      <c r="E503" s="83">
        <f>E513+E552</f>
        <v>14869.51</v>
      </c>
      <c r="F503" s="43"/>
    </row>
    <row r="504" spans="1:6" x14ac:dyDescent="0.25">
      <c r="A504" s="80">
        <v>31</v>
      </c>
      <c r="B504" s="81" t="s">
        <v>12</v>
      </c>
      <c r="C504" s="81"/>
      <c r="D504" s="86"/>
      <c r="E504" s="87"/>
      <c r="F504" s="43"/>
    </row>
    <row r="505" spans="1:6" x14ac:dyDescent="0.25">
      <c r="A505" s="80">
        <v>311</v>
      </c>
      <c r="B505" s="81" t="s">
        <v>14</v>
      </c>
      <c r="C505" s="81"/>
      <c r="D505" s="86"/>
      <c r="E505" s="87"/>
      <c r="F505" s="43"/>
    </row>
    <row r="506" spans="1:6" x14ac:dyDescent="0.25">
      <c r="A506" s="84">
        <v>3111</v>
      </c>
      <c r="B506" s="85" t="s">
        <v>14</v>
      </c>
      <c r="C506" s="85"/>
      <c r="D506" s="86"/>
      <c r="E506" s="87"/>
      <c r="F506" s="43"/>
    </row>
    <row r="507" spans="1:6" x14ac:dyDescent="0.25">
      <c r="A507" s="84">
        <v>3112</v>
      </c>
      <c r="B507" s="85" t="s">
        <v>182</v>
      </c>
      <c r="C507" s="85"/>
      <c r="D507" s="86"/>
      <c r="E507" s="87"/>
      <c r="F507" s="43"/>
    </row>
    <row r="508" spans="1:6" x14ac:dyDescent="0.25">
      <c r="A508" s="80">
        <v>312</v>
      </c>
      <c r="B508" s="81" t="s">
        <v>18</v>
      </c>
      <c r="C508" s="81"/>
      <c r="D508" s="86"/>
      <c r="E508" s="87"/>
      <c r="F508" s="43"/>
    </row>
    <row r="509" spans="1:6" x14ac:dyDescent="0.25">
      <c r="A509" s="84">
        <v>3121</v>
      </c>
      <c r="B509" s="85" t="s">
        <v>18</v>
      </c>
      <c r="C509" s="85"/>
      <c r="D509" s="86"/>
      <c r="E509" s="87"/>
      <c r="F509" s="43"/>
    </row>
    <row r="510" spans="1:6" x14ac:dyDescent="0.25">
      <c r="A510" s="80">
        <v>313</v>
      </c>
      <c r="B510" s="105" t="s">
        <v>15</v>
      </c>
      <c r="C510" s="105"/>
      <c r="D510" s="86"/>
      <c r="E510" s="87"/>
      <c r="F510" s="43"/>
    </row>
    <row r="511" spans="1:6" x14ac:dyDescent="0.25">
      <c r="A511" s="84">
        <v>3132</v>
      </c>
      <c r="B511" s="85" t="s">
        <v>16</v>
      </c>
      <c r="C511" s="85"/>
      <c r="D511" s="86"/>
      <c r="E511" s="87"/>
      <c r="F511" s="43"/>
    </row>
    <row r="512" spans="1:6" x14ac:dyDescent="0.25">
      <c r="A512" s="84">
        <v>3133</v>
      </c>
      <c r="B512" s="88" t="s">
        <v>17</v>
      </c>
      <c r="C512" s="88"/>
      <c r="D512" s="86"/>
      <c r="E512" s="87"/>
      <c r="F512" s="43"/>
    </row>
    <row r="513" spans="1:6" x14ac:dyDescent="0.25">
      <c r="A513" s="80">
        <v>32</v>
      </c>
      <c r="B513" s="81" t="s">
        <v>19</v>
      </c>
      <c r="C513" s="81"/>
      <c r="D513" s="86"/>
      <c r="E513" s="83">
        <f>E526+E538</f>
        <v>2955.91</v>
      </c>
      <c r="F513" s="43"/>
    </row>
    <row r="514" spans="1:6" x14ac:dyDescent="0.25">
      <c r="A514" s="80">
        <v>321</v>
      </c>
      <c r="B514" s="81" t="s">
        <v>20</v>
      </c>
      <c r="C514" s="81"/>
      <c r="D514" s="86"/>
      <c r="E514" s="87"/>
      <c r="F514" s="43"/>
    </row>
    <row r="515" spans="1:6" x14ac:dyDescent="0.25">
      <c r="A515" s="84">
        <v>3211</v>
      </c>
      <c r="B515" s="85" t="s">
        <v>22</v>
      </c>
      <c r="C515" s="85"/>
      <c r="D515" s="86"/>
      <c r="E515" s="87"/>
      <c r="F515" s="43"/>
    </row>
    <row r="516" spans="1:6" x14ac:dyDescent="0.25">
      <c r="A516" s="84">
        <v>3212</v>
      </c>
      <c r="B516" s="88" t="s">
        <v>24</v>
      </c>
      <c r="C516" s="88"/>
      <c r="D516" s="86"/>
      <c r="E516" s="87"/>
      <c r="F516" s="43"/>
    </row>
    <row r="517" spans="1:6" x14ac:dyDescent="0.25">
      <c r="A517" s="84">
        <v>3213</v>
      </c>
      <c r="B517" s="85" t="s">
        <v>183</v>
      </c>
      <c r="C517" s="85"/>
      <c r="D517" s="86"/>
      <c r="E517" s="87"/>
      <c r="F517" s="43"/>
    </row>
    <row r="518" spans="1:6" x14ac:dyDescent="0.25">
      <c r="A518" s="84">
        <v>3214</v>
      </c>
      <c r="B518" s="85" t="s">
        <v>124</v>
      </c>
      <c r="C518" s="85"/>
      <c r="D518" s="86"/>
      <c r="E518" s="87"/>
      <c r="F518" s="43"/>
    </row>
    <row r="519" spans="1:6" x14ac:dyDescent="0.25">
      <c r="A519" s="80">
        <v>322</v>
      </c>
      <c r="B519" s="81" t="s">
        <v>31</v>
      </c>
      <c r="C519" s="81"/>
      <c r="D519" s="86"/>
      <c r="E519" s="87"/>
      <c r="F519" s="43"/>
    </row>
    <row r="520" spans="1:6" x14ac:dyDescent="0.25">
      <c r="A520" s="84">
        <v>3221</v>
      </c>
      <c r="B520" s="85" t="s">
        <v>33</v>
      </c>
      <c r="C520" s="85"/>
      <c r="D520" s="86"/>
      <c r="E520" s="87"/>
      <c r="F520" s="43"/>
    </row>
    <row r="521" spans="1:6" x14ac:dyDescent="0.25">
      <c r="A521" s="84">
        <v>3222</v>
      </c>
      <c r="B521" s="85" t="s">
        <v>76</v>
      </c>
      <c r="C521" s="85"/>
      <c r="D521" s="86"/>
      <c r="E521" s="87"/>
      <c r="F521" s="43"/>
    </row>
    <row r="522" spans="1:6" x14ac:dyDescent="0.25">
      <c r="A522" s="84">
        <v>3223</v>
      </c>
      <c r="B522" s="85" t="s">
        <v>35</v>
      </c>
      <c r="C522" s="85"/>
      <c r="D522" s="86"/>
      <c r="E522" s="87"/>
      <c r="F522" s="43"/>
    </row>
    <row r="523" spans="1:6" x14ac:dyDescent="0.25">
      <c r="A523" s="84">
        <v>3224</v>
      </c>
      <c r="B523" s="88" t="s">
        <v>37</v>
      </c>
      <c r="C523" s="88"/>
      <c r="D523" s="86"/>
      <c r="E523" s="87"/>
      <c r="F523" s="43"/>
    </row>
    <row r="524" spans="1:6" x14ac:dyDescent="0.25">
      <c r="A524" s="84">
        <v>3225</v>
      </c>
      <c r="B524" s="88" t="s">
        <v>62</v>
      </c>
      <c r="C524" s="88"/>
      <c r="D524" s="86"/>
      <c r="E524" s="87"/>
      <c r="F524" s="43"/>
    </row>
    <row r="525" spans="1:6" x14ac:dyDescent="0.25">
      <c r="A525" s="84">
        <v>3227</v>
      </c>
      <c r="B525" s="88" t="s">
        <v>184</v>
      </c>
      <c r="C525" s="88"/>
      <c r="D525" s="86"/>
      <c r="E525" s="87"/>
      <c r="F525" s="43"/>
    </row>
    <row r="526" spans="1:6" x14ac:dyDescent="0.25">
      <c r="A526" s="80">
        <v>323</v>
      </c>
      <c r="B526" s="105" t="s">
        <v>25</v>
      </c>
      <c r="C526" s="105"/>
      <c r="D526" s="86"/>
      <c r="E526" s="83">
        <f>E533</f>
        <v>2912</v>
      </c>
      <c r="F526" s="43"/>
    </row>
    <row r="527" spans="1:6" x14ac:dyDescent="0.25">
      <c r="A527" s="84">
        <v>3231</v>
      </c>
      <c r="B527" s="85" t="s">
        <v>78</v>
      </c>
      <c r="C527" s="85"/>
      <c r="D527" s="86"/>
      <c r="E527" s="87"/>
      <c r="F527" s="43"/>
    </row>
    <row r="528" spans="1:6" x14ac:dyDescent="0.25">
      <c r="A528" s="84">
        <v>3232</v>
      </c>
      <c r="B528" s="85" t="s">
        <v>80</v>
      </c>
      <c r="C528" s="85"/>
      <c r="D528" s="86"/>
      <c r="E528" s="87"/>
      <c r="F528" s="43"/>
    </row>
    <row r="529" spans="1:6" x14ac:dyDescent="0.25">
      <c r="A529" s="84">
        <v>3233</v>
      </c>
      <c r="B529" s="85" t="s">
        <v>106</v>
      </c>
      <c r="C529" s="85"/>
      <c r="D529" s="86"/>
      <c r="E529" s="87"/>
      <c r="F529" s="43"/>
    </row>
    <row r="530" spans="1:6" x14ac:dyDescent="0.25">
      <c r="A530" s="84">
        <v>3234</v>
      </c>
      <c r="B530" s="85" t="s">
        <v>65</v>
      </c>
      <c r="C530" s="85"/>
      <c r="D530" s="86"/>
      <c r="E530" s="87"/>
      <c r="F530" s="43"/>
    </row>
    <row r="531" spans="1:6" x14ac:dyDescent="0.25">
      <c r="A531" s="84">
        <v>3235</v>
      </c>
      <c r="B531" s="85" t="s">
        <v>82</v>
      </c>
      <c r="C531" s="85"/>
      <c r="D531" s="86"/>
      <c r="E531" s="87"/>
      <c r="F531" s="43"/>
    </row>
    <row r="532" spans="1:6" x14ac:dyDescent="0.25">
      <c r="A532" s="84">
        <v>3236</v>
      </c>
      <c r="B532" s="85" t="s">
        <v>185</v>
      </c>
      <c r="C532" s="85"/>
      <c r="D532" s="86"/>
      <c r="E532" s="87"/>
      <c r="F532" s="43"/>
    </row>
    <row r="533" spans="1:6" x14ac:dyDescent="0.25">
      <c r="A533" s="84">
        <v>3237</v>
      </c>
      <c r="B533" s="85" t="s">
        <v>83</v>
      </c>
      <c r="C533" s="85"/>
      <c r="D533" s="86"/>
      <c r="E533" s="87">
        <v>2912</v>
      </c>
      <c r="F533" s="43"/>
    </row>
    <row r="534" spans="1:6" x14ac:dyDescent="0.25">
      <c r="A534" s="84">
        <v>3238</v>
      </c>
      <c r="B534" s="85" t="s">
        <v>85</v>
      </c>
      <c r="C534" s="85"/>
      <c r="D534" s="86"/>
      <c r="E534" s="87"/>
      <c r="F534" s="43"/>
    </row>
    <row r="535" spans="1:6" x14ac:dyDescent="0.25">
      <c r="A535" s="84">
        <v>3239</v>
      </c>
      <c r="B535" s="85" t="s">
        <v>41</v>
      </c>
      <c r="C535" s="85"/>
      <c r="D535" s="86"/>
      <c r="E535" s="87"/>
      <c r="F535" s="43"/>
    </row>
    <row r="536" spans="1:6" x14ac:dyDescent="0.25">
      <c r="A536" s="80">
        <v>324</v>
      </c>
      <c r="B536" s="81" t="s">
        <v>42</v>
      </c>
      <c r="C536" s="81"/>
      <c r="D536" s="86"/>
      <c r="E536" s="87"/>
      <c r="F536" s="43"/>
    </row>
    <row r="537" spans="1:6" x14ac:dyDescent="0.25">
      <c r="A537" s="84">
        <v>3241</v>
      </c>
      <c r="B537" s="85" t="s">
        <v>186</v>
      </c>
      <c r="C537" s="85"/>
      <c r="D537" s="86"/>
      <c r="E537" s="87"/>
      <c r="F537" s="43"/>
    </row>
    <row r="538" spans="1:6" x14ac:dyDescent="0.25">
      <c r="A538" s="80">
        <v>329</v>
      </c>
      <c r="B538" s="81" t="s">
        <v>87</v>
      </c>
      <c r="C538" s="81"/>
      <c r="D538" s="86"/>
      <c r="E538" s="83">
        <f>E542</f>
        <v>43.91</v>
      </c>
      <c r="F538" s="43"/>
    </row>
    <row r="539" spans="1:6" x14ac:dyDescent="0.25">
      <c r="A539" s="84">
        <v>3292</v>
      </c>
      <c r="B539" s="85" t="s">
        <v>108</v>
      </c>
      <c r="C539" s="85"/>
      <c r="D539" s="86"/>
      <c r="E539" s="87"/>
      <c r="F539" s="43"/>
    </row>
    <row r="540" spans="1:6" x14ac:dyDescent="0.25">
      <c r="A540" s="84">
        <v>3293</v>
      </c>
      <c r="B540" s="85" t="s">
        <v>44</v>
      </c>
      <c r="C540" s="85"/>
      <c r="D540" s="86"/>
      <c r="E540" s="87"/>
      <c r="F540" s="43"/>
    </row>
    <row r="541" spans="1:6" x14ac:dyDescent="0.25">
      <c r="A541" s="84">
        <v>3294</v>
      </c>
      <c r="B541" s="85" t="s">
        <v>151</v>
      </c>
      <c r="C541" s="85"/>
      <c r="D541" s="86"/>
      <c r="E541" s="87"/>
      <c r="F541" s="43"/>
    </row>
    <row r="542" spans="1:6" x14ac:dyDescent="0.25">
      <c r="A542" s="84">
        <v>3295</v>
      </c>
      <c r="B542" s="85" t="s">
        <v>56</v>
      </c>
      <c r="C542" s="85"/>
      <c r="D542" s="86"/>
      <c r="E542" s="87">
        <v>43.91</v>
      </c>
      <c r="F542" s="43"/>
    </row>
    <row r="543" spans="1:6" x14ac:dyDescent="0.25">
      <c r="A543" s="84">
        <v>3299</v>
      </c>
      <c r="B543" s="85" t="s">
        <v>87</v>
      </c>
      <c r="C543" s="85"/>
      <c r="D543" s="86"/>
      <c r="E543" s="87"/>
      <c r="F543" s="43"/>
    </row>
    <row r="544" spans="1:6" x14ac:dyDescent="0.25">
      <c r="A544" s="80">
        <v>34</v>
      </c>
      <c r="B544" s="81" t="s">
        <v>45</v>
      </c>
      <c r="C544" s="81"/>
      <c r="D544" s="86"/>
      <c r="E544" s="87"/>
      <c r="F544" s="43"/>
    </row>
    <row r="545" spans="1:6" x14ac:dyDescent="0.25">
      <c r="A545" s="80">
        <v>342</v>
      </c>
      <c r="B545" s="81" t="s">
        <v>109</v>
      </c>
      <c r="C545" s="81"/>
      <c r="D545" s="86"/>
      <c r="E545" s="87"/>
      <c r="F545" s="43"/>
    </row>
    <row r="546" spans="1:6" x14ac:dyDescent="0.25">
      <c r="A546" s="84">
        <v>3423</v>
      </c>
      <c r="B546" s="85" t="s">
        <v>187</v>
      </c>
      <c r="C546" s="85"/>
      <c r="D546" s="86"/>
      <c r="E546" s="87"/>
      <c r="F546" s="43"/>
    </row>
    <row r="547" spans="1:6" x14ac:dyDescent="0.25">
      <c r="A547" s="80">
        <v>343</v>
      </c>
      <c r="B547" s="81" t="s">
        <v>46</v>
      </c>
      <c r="C547" s="81"/>
      <c r="D547" s="86"/>
      <c r="E547" s="87"/>
      <c r="F547" s="43"/>
    </row>
    <row r="548" spans="1:6" x14ac:dyDescent="0.25">
      <c r="A548" s="84">
        <v>3431</v>
      </c>
      <c r="B548" s="85" t="s">
        <v>93</v>
      </c>
      <c r="C548" s="85"/>
      <c r="D548" s="86"/>
      <c r="E548" s="87"/>
      <c r="F548" s="43"/>
    </row>
    <row r="549" spans="1:6" ht="30" x14ac:dyDescent="0.25">
      <c r="A549" s="84">
        <v>3432</v>
      </c>
      <c r="B549" s="88" t="s">
        <v>152</v>
      </c>
      <c r="C549" s="88"/>
      <c r="D549" s="86"/>
      <c r="E549" s="87"/>
      <c r="F549" s="43"/>
    </row>
    <row r="550" spans="1:6" x14ac:dyDescent="0.25">
      <c r="A550" s="84">
        <v>3433</v>
      </c>
      <c r="B550" s="85" t="s">
        <v>58</v>
      </c>
      <c r="C550" s="85"/>
      <c r="D550" s="86"/>
      <c r="E550" s="87"/>
      <c r="F550" s="43"/>
    </row>
    <row r="551" spans="1:6" x14ac:dyDescent="0.25">
      <c r="A551" s="84">
        <v>3434</v>
      </c>
      <c r="B551" s="85" t="s">
        <v>188</v>
      </c>
      <c r="C551" s="85"/>
      <c r="D551" s="86"/>
      <c r="E551" s="87"/>
      <c r="F551" s="43"/>
    </row>
    <row r="552" spans="1:6" x14ac:dyDescent="0.25">
      <c r="A552" s="80">
        <v>35</v>
      </c>
      <c r="B552" s="81" t="s">
        <v>129</v>
      </c>
      <c r="C552" s="81"/>
      <c r="D552" s="86"/>
      <c r="E552" s="83">
        <f>E553</f>
        <v>11913.6</v>
      </c>
      <c r="F552" s="43"/>
    </row>
    <row r="553" spans="1:6" ht="30" x14ac:dyDescent="0.25">
      <c r="A553" s="106">
        <v>353</v>
      </c>
      <c r="B553" s="89" t="s">
        <v>189</v>
      </c>
      <c r="C553" s="89"/>
      <c r="D553" s="86"/>
      <c r="E553" s="83">
        <f>E554</f>
        <v>11913.6</v>
      </c>
      <c r="F553" s="43"/>
    </row>
    <row r="554" spans="1:6" ht="30" x14ac:dyDescent="0.25">
      <c r="A554" s="107">
        <v>3531</v>
      </c>
      <c r="B554" s="88" t="s">
        <v>189</v>
      </c>
      <c r="C554" s="88"/>
      <c r="D554" s="86"/>
      <c r="E554" s="87">
        <v>11913.6</v>
      </c>
      <c r="F554" s="43"/>
    </row>
    <row r="555" spans="1:6" x14ac:dyDescent="0.25">
      <c r="A555" s="80">
        <v>36</v>
      </c>
      <c r="B555" s="81" t="s">
        <v>190</v>
      </c>
      <c r="C555" s="81"/>
      <c r="D555" s="86"/>
      <c r="E555" s="87"/>
      <c r="F555" s="43"/>
    </row>
    <row r="556" spans="1:6" x14ac:dyDescent="0.25">
      <c r="A556" s="80">
        <v>369</v>
      </c>
      <c r="B556" s="81" t="s">
        <v>191</v>
      </c>
      <c r="C556" s="81"/>
      <c r="D556" s="86"/>
      <c r="E556" s="87"/>
      <c r="F556" s="43"/>
    </row>
    <row r="557" spans="1:6" x14ac:dyDescent="0.25">
      <c r="A557" s="84">
        <v>3691</v>
      </c>
      <c r="B557" s="85" t="s">
        <v>191</v>
      </c>
      <c r="C557" s="85"/>
      <c r="D557" s="86"/>
      <c r="E557" s="87"/>
      <c r="F557" s="43"/>
    </row>
    <row r="558" spans="1:6" x14ac:dyDescent="0.25">
      <c r="A558" s="80">
        <v>38</v>
      </c>
      <c r="B558" s="81" t="s">
        <v>138</v>
      </c>
      <c r="C558" s="81"/>
      <c r="D558" s="86"/>
      <c r="E558" s="87"/>
      <c r="F558" s="43"/>
    </row>
    <row r="559" spans="1:6" x14ac:dyDescent="0.25">
      <c r="A559" s="80">
        <v>381</v>
      </c>
      <c r="B559" s="81" t="s">
        <v>156</v>
      </c>
      <c r="C559" s="81"/>
      <c r="D559" s="86"/>
      <c r="E559" s="87"/>
      <c r="F559" s="43"/>
    </row>
    <row r="560" spans="1:6" x14ac:dyDescent="0.25">
      <c r="A560" s="84">
        <v>3811</v>
      </c>
      <c r="B560" s="85" t="s">
        <v>192</v>
      </c>
      <c r="C560" s="85"/>
      <c r="D560" s="86"/>
      <c r="E560" s="87"/>
      <c r="F560" s="43"/>
    </row>
    <row r="561" spans="1:6" x14ac:dyDescent="0.25">
      <c r="A561" s="84">
        <v>3812</v>
      </c>
      <c r="B561" s="85" t="s">
        <v>193</v>
      </c>
      <c r="C561" s="85"/>
      <c r="D561" s="86"/>
      <c r="E561" s="87"/>
      <c r="F561" s="43"/>
    </row>
    <row r="562" spans="1:6" x14ac:dyDescent="0.25">
      <c r="A562" s="80">
        <v>383</v>
      </c>
      <c r="B562" s="81" t="s">
        <v>194</v>
      </c>
      <c r="C562" s="81"/>
      <c r="D562" s="86"/>
      <c r="E562" s="87"/>
      <c r="F562" s="43"/>
    </row>
    <row r="563" spans="1:6" x14ac:dyDescent="0.25">
      <c r="A563" s="84">
        <v>3831</v>
      </c>
      <c r="B563" s="85" t="s">
        <v>113</v>
      </c>
      <c r="C563" s="85"/>
      <c r="D563" s="86"/>
      <c r="E563" s="87"/>
      <c r="F563" s="43"/>
    </row>
    <row r="564" spans="1:6" x14ac:dyDescent="0.25">
      <c r="A564" s="80">
        <v>4</v>
      </c>
      <c r="B564" s="81" t="s">
        <v>94</v>
      </c>
      <c r="C564" s="81"/>
      <c r="D564" s="86"/>
      <c r="E564" s="87"/>
      <c r="F564" s="43"/>
    </row>
    <row r="565" spans="1:6" x14ac:dyDescent="0.25">
      <c r="A565" s="80">
        <v>42</v>
      </c>
      <c r="B565" s="81" t="s">
        <v>98</v>
      </c>
      <c r="C565" s="81"/>
      <c r="D565" s="86"/>
      <c r="E565" s="87"/>
      <c r="F565" s="43"/>
    </row>
    <row r="566" spans="1:6" x14ac:dyDescent="0.25">
      <c r="A566" s="80">
        <v>422</v>
      </c>
      <c r="B566" s="81" t="s">
        <v>99</v>
      </c>
      <c r="C566" s="81"/>
      <c r="D566" s="86"/>
      <c r="E566" s="87"/>
      <c r="F566" s="43"/>
    </row>
    <row r="567" spans="1:6" x14ac:dyDescent="0.25">
      <c r="A567" s="84">
        <v>4221</v>
      </c>
      <c r="B567" s="85" t="s">
        <v>195</v>
      </c>
      <c r="C567" s="85"/>
      <c r="D567" s="86"/>
      <c r="E567" s="87"/>
      <c r="F567" s="43"/>
    </row>
    <row r="568" spans="1:6" x14ac:dyDescent="0.25">
      <c r="A568" s="84">
        <v>4222</v>
      </c>
      <c r="B568" s="85" t="s">
        <v>114</v>
      </c>
      <c r="C568" s="85"/>
      <c r="D568" s="86"/>
      <c r="E568" s="87"/>
      <c r="F568" s="43"/>
    </row>
    <row r="569" spans="1:6" x14ac:dyDescent="0.25">
      <c r="A569" s="84">
        <v>4223</v>
      </c>
      <c r="B569" s="85" t="s">
        <v>196</v>
      </c>
      <c r="C569" s="85"/>
      <c r="D569" s="86"/>
      <c r="E569" s="87"/>
      <c r="F569" s="43"/>
    </row>
    <row r="570" spans="1:6" x14ac:dyDescent="0.25">
      <c r="A570" s="84">
        <v>4224</v>
      </c>
      <c r="B570" s="85" t="s">
        <v>69</v>
      </c>
      <c r="C570" s="85"/>
      <c r="D570" s="86"/>
      <c r="E570" s="87"/>
      <c r="F570" s="43"/>
    </row>
    <row r="571" spans="1:6" x14ac:dyDescent="0.25">
      <c r="A571" s="84">
        <v>4225</v>
      </c>
      <c r="B571" s="85" t="s">
        <v>141</v>
      </c>
      <c r="C571" s="85"/>
      <c r="D571" s="86"/>
      <c r="E571" s="87"/>
      <c r="F571" s="43"/>
    </row>
    <row r="572" spans="1:6" x14ac:dyDescent="0.25">
      <c r="A572" s="84">
        <v>4227</v>
      </c>
      <c r="B572" s="85" t="s">
        <v>142</v>
      </c>
      <c r="C572" s="85"/>
      <c r="D572" s="86"/>
      <c r="E572" s="87"/>
      <c r="F572" s="43"/>
    </row>
    <row r="573" spans="1:6" x14ac:dyDescent="0.25">
      <c r="A573" s="80">
        <v>424</v>
      </c>
      <c r="B573" s="81" t="s">
        <v>161</v>
      </c>
      <c r="C573" s="81"/>
      <c r="D573" s="86"/>
      <c r="E573" s="87"/>
      <c r="F573" s="43"/>
    </row>
    <row r="574" spans="1:6" x14ac:dyDescent="0.25">
      <c r="A574" s="84">
        <v>4241</v>
      </c>
      <c r="B574" s="85" t="s">
        <v>197</v>
      </c>
      <c r="C574" s="85"/>
      <c r="D574" s="86"/>
      <c r="E574" s="87"/>
      <c r="F574" s="43"/>
    </row>
    <row r="575" spans="1:6" x14ac:dyDescent="0.25">
      <c r="A575" s="80">
        <v>426</v>
      </c>
      <c r="B575" s="81" t="s">
        <v>70</v>
      </c>
      <c r="C575" s="81"/>
      <c r="D575" s="86"/>
      <c r="E575" s="87"/>
      <c r="F575" s="43"/>
    </row>
    <row r="576" spans="1:6" x14ac:dyDescent="0.25">
      <c r="A576" s="84">
        <v>4262</v>
      </c>
      <c r="B576" s="85" t="s">
        <v>143</v>
      </c>
      <c r="C576" s="85"/>
      <c r="D576" s="86"/>
      <c r="E576" s="87"/>
      <c r="F576" s="43"/>
    </row>
    <row r="577" spans="1:6" x14ac:dyDescent="0.25">
      <c r="A577" s="84">
        <v>4264</v>
      </c>
      <c r="B577" s="85" t="s">
        <v>198</v>
      </c>
      <c r="C577" s="85"/>
      <c r="D577" s="86"/>
      <c r="E577" s="87"/>
      <c r="F577" s="43"/>
    </row>
    <row r="578" spans="1:6" x14ac:dyDescent="0.25">
      <c r="A578" s="80">
        <v>45</v>
      </c>
      <c r="B578" s="81" t="s">
        <v>199</v>
      </c>
      <c r="C578" s="81"/>
      <c r="D578" s="86"/>
      <c r="E578" s="87"/>
      <c r="F578" s="43"/>
    </row>
    <row r="579" spans="1:6" x14ac:dyDescent="0.25">
      <c r="A579" s="80">
        <v>451</v>
      </c>
      <c r="B579" s="81" t="s">
        <v>117</v>
      </c>
      <c r="C579" s="81"/>
      <c r="D579" s="86"/>
      <c r="E579" s="87"/>
      <c r="F579" s="43"/>
    </row>
    <row r="580" spans="1:6" x14ac:dyDescent="0.25">
      <c r="A580" s="84">
        <v>4511</v>
      </c>
      <c r="B580" s="85" t="s">
        <v>117</v>
      </c>
      <c r="C580" s="85"/>
      <c r="D580" s="86"/>
      <c r="E580" s="87"/>
      <c r="F580" s="43"/>
    </row>
    <row r="581" spans="1:6" x14ac:dyDescent="0.25">
      <c r="A581" s="97" t="s">
        <v>200</v>
      </c>
      <c r="B581" s="98" t="s">
        <v>201</v>
      </c>
      <c r="C581" s="98"/>
      <c r="D581" s="99">
        <f>D582+D661</f>
        <v>6264597</v>
      </c>
      <c r="E581" s="100">
        <f>E582+E644</f>
        <v>6060418.29</v>
      </c>
      <c r="F581" s="43">
        <f>(E581/D581)*100</f>
        <v>96.7407526773071</v>
      </c>
    </row>
    <row r="582" spans="1:6" x14ac:dyDescent="0.25">
      <c r="A582" s="80">
        <v>3</v>
      </c>
      <c r="B582" s="81" t="s">
        <v>11</v>
      </c>
      <c r="C582" s="81"/>
      <c r="D582" s="101">
        <f>D592</f>
        <v>580829</v>
      </c>
      <c r="E582" s="83">
        <f>E592+E634</f>
        <v>769161.46</v>
      </c>
      <c r="F582" s="43">
        <f>(E582/D582)*100</f>
        <v>132.42476873572085</v>
      </c>
    </row>
    <row r="583" spans="1:6" x14ac:dyDescent="0.25">
      <c r="A583" s="80">
        <v>31</v>
      </c>
      <c r="B583" s="81" t="s">
        <v>12</v>
      </c>
      <c r="C583" s="81"/>
      <c r="D583" s="86"/>
      <c r="E583" s="87"/>
      <c r="F583" s="43"/>
    </row>
    <row r="584" spans="1:6" x14ac:dyDescent="0.25">
      <c r="A584" s="80">
        <v>311</v>
      </c>
      <c r="B584" s="81" t="s">
        <v>14</v>
      </c>
      <c r="C584" s="81"/>
      <c r="D584" s="86"/>
      <c r="E584" s="87"/>
      <c r="F584" s="43"/>
    </row>
    <row r="585" spans="1:6" x14ac:dyDescent="0.25">
      <c r="A585" s="84">
        <v>3111</v>
      </c>
      <c r="B585" s="85" t="s">
        <v>14</v>
      </c>
      <c r="C585" s="85"/>
      <c r="D585" s="86"/>
      <c r="E585" s="87"/>
      <c r="F585" s="43"/>
    </row>
    <row r="586" spans="1:6" x14ac:dyDescent="0.25">
      <c r="A586" s="84">
        <v>3112</v>
      </c>
      <c r="B586" s="85" t="s">
        <v>182</v>
      </c>
      <c r="C586" s="85"/>
      <c r="D586" s="86"/>
      <c r="E586" s="87"/>
      <c r="F586" s="43"/>
    </row>
    <row r="587" spans="1:6" x14ac:dyDescent="0.25">
      <c r="A587" s="80">
        <v>312</v>
      </c>
      <c r="B587" s="81" t="s">
        <v>18</v>
      </c>
      <c r="C587" s="81"/>
      <c r="D587" s="86"/>
      <c r="E587" s="87"/>
      <c r="F587" s="43"/>
    </row>
    <row r="588" spans="1:6" x14ac:dyDescent="0.25">
      <c r="A588" s="84">
        <v>3121</v>
      </c>
      <c r="B588" s="85" t="s">
        <v>18</v>
      </c>
      <c r="C588" s="85"/>
      <c r="D588" s="86"/>
      <c r="E588" s="87"/>
      <c r="F588" s="43"/>
    </row>
    <row r="589" spans="1:6" x14ac:dyDescent="0.25">
      <c r="A589" s="80">
        <v>313</v>
      </c>
      <c r="B589" s="105" t="s">
        <v>15</v>
      </c>
      <c r="C589" s="105"/>
      <c r="D589" s="86"/>
      <c r="E589" s="87"/>
      <c r="F589" s="43"/>
    </row>
    <row r="590" spans="1:6" x14ac:dyDescent="0.25">
      <c r="A590" s="84">
        <v>3132</v>
      </c>
      <c r="B590" s="85" t="s">
        <v>16</v>
      </c>
      <c r="C590" s="85"/>
      <c r="D590" s="86"/>
      <c r="E590" s="87"/>
      <c r="F590" s="43"/>
    </row>
    <row r="591" spans="1:6" x14ac:dyDescent="0.25">
      <c r="A591" s="84">
        <v>3133</v>
      </c>
      <c r="B591" s="88" t="s">
        <v>17</v>
      </c>
      <c r="C591" s="88"/>
      <c r="D591" s="86"/>
      <c r="E591" s="87"/>
      <c r="F591" s="43"/>
    </row>
    <row r="592" spans="1:6" x14ac:dyDescent="0.25">
      <c r="A592" s="80">
        <v>32</v>
      </c>
      <c r="B592" s="81" t="s">
        <v>19</v>
      </c>
      <c r="C592" s="81"/>
      <c r="D592" s="82">
        <v>580829</v>
      </c>
      <c r="E592" s="83">
        <f>E598+E605</f>
        <v>452336.61</v>
      </c>
      <c r="F592" s="43">
        <f>(E592/D592)*100</f>
        <v>77.877759202794621</v>
      </c>
    </row>
    <row r="593" spans="1:6" x14ac:dyDescent="0.25">
      <c r="A593" s="80">
        <v>321</v>
      </c>
      <c r="B593" s="81" t="s">
        <v>20</v>
      </c>
      <c r="C593" s="81"/>
      <c r="D593" s="86"/>
      <c r="E593" s="87"/>
      <c r="F593" s="43"/>
    </row>
    <row r="594" spans="1:6" x14ac:dyDescent="0.25">
      <c r="A594" s="84">
        <v>3211</v>
      </c>
      <c r="B594" s="85" t="s">
        <v>22</v>
      </c>
      <c r="C594" s="85"/>
      <c r="D594" s="86"/>
      <c r="E594" s="87"/>
      <c r="F594" s="43"/>
    </row>
    <row r="595" spans="1:6" x14ac:dyDescent="0.25">
      <c r="A595" s="84">
        <v>3212</v>
      </c>
      <c r="B595" s="88" t="s">
        <v>24</v>
      </c>
      <c r="C595" s="88"/>
      <c r="D595" s="86"/>
      <c r="E595" s="87"/>
      <c r="F595" s="43"/>
    </row>
    <row r="596" spans="1:6" x14ac:dyDescent="0.25">
      <c r="A596" s="84">
        <v>3213</v>
      </c>
      <c r="B596" s="85" t="s">
        <v>183</v>
      </c>
      <c r="C596" s="85"/>
      <c r="D596" s="86"/>
      <c r="E596" s="87"/>
      <c r="F596" s="43"/>
    </row>
    <row r="597" spans="1:6" x14ac:dyDescent="0.25">
      <c r="A597" s="84">
        <v>3214</v>
      </c>
      <c r="B597" s="85" t="s">
        <v>124</v>
      </c>
      <c r="C597" s="85"/>
      <c r="D597" s="86"/>
      <c r="E597" s="87"/>
      <c r="F597" s="43"/>
    </row>
    <row r="598" spans="1:6" x14ac:dyDescent="0.25">
      <c r="A598" s="80">
        <v>322</v>
      </c>
      <c r="B598" s="81" t="s">
        <v>31</v>
      </c>
      <c r="C598" s="81"/>
      <c r="D598" s="86"/>
      <c r="E598" s="83">
        <f>E601</f>
        <v>20018.18</v>
      </c>
      <c r="F598" s="43"/>
    </row>
    <row r="599" spans="1:6" x14ac:dyDescent="0.25">
      <c r="A599" s="84">
        <v>3221</v>
      </c>
      <c r="B599" s="85" t="s">
        <v>33</v>
      </c>
      <c r="C599" s="85"/>
      <c r="D599" s="86"/>
      <c r="E599" s="87"/>
      <c r="F599" s="43"/>
    </row>
    <row r="600" spans="1:6" x14ac:dyDescent="0.25">
      <c r="A600" s="84">
        <v>3222</v>
      </c>
      <c r="B600" s="85" t="s">
        <v>76</v>
      </c>
      <c r="C600" s="85"/>
      <c r="D600" s="86"/>
      <c r="E600" s="87"/>
      <c r="F600" s="43"/>
    </row>
    <row r="601" spans="1:6" x14ac:dyDescent="0.25">
      <c r="A601" s="84">
        <v>3223</v>
      </c>
      <c r="B601" s="85" t="s">
        <v>35</v>
      </c>
      <c r="C601" s="85"/>
      <c r="D601" s="86"/>
      <c r="E601" s="87">
        <v>20018.18</v>
      </c>
      <c r="F601" s="43"/>
    </row>
    <row r="602" spans="1:6" x14ac:dyDescent="0.25">
      <c r="A602" s="84">
        <v>3224</v>
      </c>
      <c r="B602" s="88" t="s">
        <v>37</v>
      </c>
      <c r="C602" s="88"/>
      <c r="D602" s="86"/>
      <c r="E602" s="87"/>
      <c r="F602" s="43"/>
    </row>
    <row r="603" spans="1:6" x14ac:dyDescent="0.25">
      <c r="A603" s="84">
        <v>3225</v>
      </c>
      <c r="B603" s="88" t="s">
        <v>62</v>
      </c>
      <c r="C603" s="88"/>
      <c r="D603" s="86"/>
      <c r="E603" s="87"/>
      <c r="F603" s="43"/>
    </row>
    <row r="604" spans="1:6" x14ac:dyDescent="0.25">
      <c r="A604" s="84">
        <v>3227</v>
      </c>
      <c r="B604" s="88" t="s">
        <v>184</v>
      </c>
      <c r="C604" s="88"/>
      <c r="D604" s="86"/>
      <c r="E604" s="87"/>
      <c r="F604" s="43"/>
    </row>
    <row r="605" spans="1:6" x14ac:dyDescent="0.25">
      <c r="A605" s="80">
        <v>323</v>
      </c>
      <c r="B605" s="105" t="s">
        <v>25</v>
      </c>
      <c r="C605" s="105"/>
      <c r="D605" s="86"/>
      <c r="E605" s="83">
        <f>E606+E607+E609+E610+E612+E614</f>
        <v>432318.43</v>
      </c>
      <c r="F605" s="43"/>
    </row>
    <row r="606" spans="1:6" x14ac:dyDescent="0.25">
      <c r="A606" s="84">
        <v>3231</v>
      </c>
      <c r="B606" s="85" t="s">
        <v>78</v>
      </c>
      <c r="C606" s="85"/>
      <c r="D606" s="86"/>
      <c r="E606" s="87">
        <v>183134.56</v>
      </c>
      <c r="F606" s="43"/>
    </row>
    <row r="607" spans="1:6" x14ac:dyDescent="0.25">
      <c r="A607" s="84">
        <v>3232</v>
      </c>
      <c r="B607" s="85" t="s">
        <v>80</v>
      </c>
      <c r="C607" s="85"/>
      <c r="D607" s="86"/>
      <c r="E607" s="87">
        <v>19733.060000000001</v>
      </c>
      <c r="F607" s="43"/>
    </row>
    <row r="608" spans="1:6" x14ac:dyDescent="0.25">
      <c r="A608" s="84">
        <v>3233</v>
      </c>
      <c r="B608" s="85" t="s">
        <v>106</v>
      </c>
      <c r="C608" s="85"/>
      <c r="D608" s="86"/>
      <c r="E608" s="87"/>
      <c r="F608" s="43"/>
    </row>
    <row r="609" spans="1:6" x14ac:dyDescent="0.25">
      <c r="A609" s="84">
        <v>3234</v>
      </c>
      <c r="B609" s="85" t="s">
        <v>65</v>
      </c>
      <c r="C609" s="85"/>
      <c r="D609" s="86"/>
      <c r="E609" s="87">
        <v>3183.7</v>
      </c>
      <c r="F609" s="43"/>
    </row>
    <row r="610" spans="1:6" x14ac:dyDescent="0.25">
      <c r="A610" s="84">
        <v>3235</v>
      </c>
      <c r="B610" s="85" t="s">
        <v>82</v>
      </c>
      <c r="C610" s="85"/>
      <c r="D610" s="86"/>
      <c r="E610" s="87">
        <v>219288.53</v>
      </c>
      <c r="F610" s="43"/>
    </row>
    <row r="611" spans="1:6" x14ac:dyDescent="0.25">
      <c r="A611" s="84">
        <v>3236</v>
      </c>
      <c r="B611" s="85" t="s">
        <v>185</v>
      </c>
      <c r="C611" s="85"/>
      <c r="D611" s="86"/>
      <c r="E611" s="87"/>
      <c r="F611" s="43"/>
    </row>
    <row r="612" spans="1:6" x14ac:dyDescent="0.25">
      <c r="A612" s="84">
        <v>3237</v>
      </c>
      <c r="B612" s="85" t="s">
        <v>83</v>
      </c>
      <c r="C612" s="85"/>
      <c r="D612" s="86"/>
      <c r="E612" s="87">
        <v>6828.58</v>
      </c>
      <c r="F612" s="43"/>
    </row>
    <row r="613" spans="1:6" x14ac:dyDescent="0.25">
      <c r="A613" s="84">
        <v>3238</v>
      </c>
      <c r="B613" s="85" t="s">
        <v>85</v>
      </c>
      <c r="C613" s="85"/>
      <c r="D613" s="86"/>
      <c r="E613" s="87"/>
      <c r="F613" s="43"/>
    </row>
    <row r="614" spans="1:6" x14ac:dyDescent="0.25">
      <c r="A614" s="84">
        <v>3239</v>
      </c>
      <c r="B614" s="85" t="s">
        <v>41</v>
      </c>
      <c r="C614" s="85"/>
      <c r="D614" s="86"/>
      <c r="E614" s="87">
        <v>150</v>
      </c>
      <c r="F614" s="43"/>
    </row>
    <row r="615" spans="1:6" x14ac:dyDescent="0.25">
      <c r="A615" s="80">
        <v>324</v>
      </c>
      <c r="B615" s="81" t="s">
        <v>42</v>
      </c>
      <c r="C615" s="81"/>
      <c r="D615" s="86"/>
      <c r="E615" s="87"/>
      <c r="F615" s="43"/>
    </row>
    <row r="616" spans="1:6" x14ac:dyDescent="0.25">
      <c r="A616" s="84">
        <v>3241</v>
      </c>
      <c r="B616" s="85" t="s">
        <v>186</v>
      </c>
      <c r="C616" s="85"/>
      <c r="D616" s="86"/>
      <c r="E616" s="87"/>
      <c r="F616" s="43"/>
    </row>
    <row r="617" spans="1:6" x14ac:dyDescent="0.25">
      <c r="A617" s="80">
        <v>329</v>
      </c>
      <c r="B617" s="81" t="s">
        <v>87</v>
      </c>
      <c r="C617" s="81"/>
      <c r="D617" s="86"/>
      <c r="E617" s="87"/>
      <c r="F617" s="43"/>
    </row>
    <row r="618" spans="1:6" x14ac:dyDescent="0.25">
      <c r="A618" s="84">
        <v>3292</v>
      </c>
      <c r="B618" s="85" t="s">
        <v>108</v>
      </c>
      <c r="C618" s="85"/>
      <c r="D618" s="86"/>
      <c r="E618" s="87"/>
      <c r="F618" s="43"/>
    </row>
    <row r="619" spans="1:6" x14ac:dyDescent="0.25">
      <c r="A619" s="84">
        <v>3293</v>
      </c>
      <c r="B619" s="85" t="s">
        <v>44</v>
      </c>
      <c r="C619" s="85"/>
      <c r="D619" s="86"/>
      <c r="E619" s="87"/>
      <c r="F619" s="43"/>
    </row>
    <row r="620" spans="1:6" x14ac:dyDescent="0.25">
      <c r="A620" s="84">
        <v>3294</v>
      </c>
      <c r="B620" s="85" t="s">
        <v>151</v>
      </c>
      <c r="C620" s="85"/>
      <c r="D620" s="86"/>
      <c r="E620" s="87"/>
      <c r="F620" s="43"/>
    </row>
    <row r="621" spans="1:6" x14ac:dyDescent="0.25">
      <c r="A621" s="84">
        <v>3295</v>
      </c>
      <c r="B621" s="85" t="s">
        <v>56</v>
      </c>
      <c r="C621" s="85"/>
      <c r="D621" s="86"/>
      <c r="E621" s="87"/>
      <c r="F621" s="43"/>
    </row>
    <row r="622" spans="1:6" x14ac:dyDescent="0.25">
      <c r="A622" s="84">
        <v>3299</v>
      </c>
      <c r="B622" s="85" t="s">
        <v>87</v>
      </c>
      <c r="C622" s="85"/>
      <c r="D622" s="86"/>
      <c r="E622" s="87"/>
      <c r="F622" s="43"/>
    </row>
    <row r="623" spans="1:6" x14ac:dyDescent="0.25">
      <c r="A623" s="80">
        <v>34</v>
      </c>
      <c r="B623" s="81" t="s">
        <v>45</v>
      </c>
      <c r="C623" s="81"/>
      <c r="D623" s="86"/>
      <c r="E623" s="87"/>
      <c r="F623" s="43"/>
    </row>
    <row r="624" spans="1:6" x14ac:dyDescent="0.25">
      <c r="A624" s="80">
        <v>342</v>
      </c>
      <c r="B624" s="81" t="s">
        <v>109</v>
      </c>
      <c r="C624" s="81"/>
      <c r="D624" s="86"/>
      <c r="E624" s="87"/>
      <c r="F624" s="43"/>
    </row>
    <row r="625" spans="1:6" x14ac:dyDescent="0.25">
      <c r="A625" s="84">
        <v>3423</v>
      </c>
      <c r="B625" s="85" t="s">
        <v>187</v>
      </c>
      <c r="C625" s="85"/>
      <c r="D625" s="86"/>
      <c r="E625" s="87"/>
      <c r="F625" s="43"/>
    </row>
    <row r="626" spans="1:6" x14ac:dyDescent="0.25">
      <c r="A626" s="80">
        <v>343</v>
      </c>
      <c r="B626" s="81" t="s">
        <v>46</v>
      </c>
      <c r="C626" s="81"/>
      <c r="D626" s="86"/>
      <c r="E626" s="87"/>
      <c r="F626" s="43"/>
    </row>
    <row r="627" spans="1:6" x14ac:dyDescent="0.25">
      <c r="A627" s="84">
        <v>3431</v>
      </c>
      <c r="B627" s="85" t="s">
        <v>93</v>
      </c>
      <c r="C627" s="85"/>
      <c r="D627" s="86"/>
      <c r="E627" s="87"/>
      <c r="F627" s="43"/>
    </row>
    <row r="628" spans="1:6" ht="30" x14ac:dyDescent="0.25">
      <c r="A628" s="84">
        <v>3432</v>
      </c>
      <c r="B628" s="88" t="s">
        <v>152</v>
      </c>
      <c r="C628" s="88"/>
      <c r="D628" s="86"/>
      <c r="E628" s="87"/>
      <c r="F628" s="43"/>
    </row>
    <row r="629" spans="1:6" x14ac:dyDescent="0.25">
      <c r="A629" s="84">
        <v>3433</v>
      </c>
      <c r="B629" s="85" t="s">
        <v>58</v>
      </c>
      <c r="C629" s="85"/>
      <c r="D629" s="86"/>
      <c r="E629" s="87"/>
      <c r="F629" s="43"/>
    </row>
    <row r="630" spans="1:6" x14ac:dyDescent="0.25">
      <c r="A630" s="84">
        <v>3434</v>
      </c>
      <c r="B630" s="85" t="s">
        <v>188</v>
      </c>
      <c r="C630" s="85"/>
      <c r="D630" s="86"/>
      <c r="E630" s="87"/>
      <c r="F630" s="43"/>
    </row>
    <row r="631" spans="1:6" x14ac:dyDescent="0.25">
      <c r="A631" s="80">
        <v>35</v>
      </c>
      <c r="B631" s="81" t="s">
        <v>129</v>
      </c>
      <c r="C631" s="81"/>
      <c r="D631" s="86"/>
      <c r="E631" s="87"/>
      <c r="F631" s="43"/>
    </row>
    <row r="632" spans="1:6" ht="30" x14ac:dyDescent="0.25">
      <c r="A632" s="80">
        <v>353</v>
      </c>
      <c r="B632" s="89" t="s">
        <v>189</v>
      </c>
      <c r="C632" s="89"/>
      <c r="D632" s="86"/>
      <c r="E632" s="87"/>
      <c r="F632" s="43"/>
    </row>
    <row r="633" spans="1:6" ht="30" x14ac:dyDescent="0.25">
      <c r="A633" s="84">
        <v>3531</v>
      </c>
      <c r="B633" s="88" t="s">
        <v>189</v>
      </c>
      <c r="C633" s="88"/>
      <c r="D633" s="86"/>
      <c r="E633" s="87"/>
      <c r="F633" s="43"/>
    </row>
    <row r="634" spans="1:6" x14ac:dyDescent="0.25">
      <c r="A634" s="80">
        <v>36</v>
      </c>
      <c r="B634" s="89" t="s">
        <v>190</v>
      </c>
      <c r="C634" s="89"/>
      <c r="D634" s="86"/>
      <c r="E634" s="83">
        <f>E635</f>
        <v>316824.84999999998</v>
      </c>
      <c r="F634" s="43"/>
    </row>
    <row r="635" spans="1:6" x14ac:dyDescent="0.25">
      <c r="A635" s="80">
        <v>369</v>
      </c>
      <c r="B635" s="89" t="s">
        <v>191</v>
      </c>
      <c r="C635" s="89"/>
      <c r="D635" s="86"/>
      <c r="E635" s="83">
        <f>E637</f>
        <v>316824.84999999998</v>
      </c>
      <c r="F635" s="43"/>
    </row>
    <row r="636" spans="1:6" x14ac:dyDescent="0.25">
      <c r="A636" s="84">
        <v>3691</v>
      </c>
      <c r="B636" s="88" t="s">
        <v>191</v>
      </c>
      <c r="C636" s="88"/>
      <c r="D636" s="86"/>
      <c r="E636" s="87"/>
      <c r="F636" s="43"/>
    </row>
    <row r="637" spans="1:6" ht="30" x14ac:dyDescent="0.25">
      <c r="A637" s="84">
        <v>3693</v>
      </c>
      <c r="B637" s="88" t="s">
        <v>176</v>
      </c>
      <c r="C637" s="88"/>
      <c r="D637" s="86"/>
      <c r="E637" s="87">
        <v>316824.84999999998</v>
      </c>
      <c r="F637" s="43"/>
    </row>
    <row r="638" spans="1:6" x14ac:dyDescent="0.25">
      <c r="A638" s="80">
        <v>38</v>
      </c>
      <c r="B638" s="81" t="s">
        <v>138</v>
      </c>
      <c r="C638" s="81"/>
      <c r="D638" s="86"/>
      <c r="E638" s="87"/>
      <c r="F638" s="43"/>
    </row>
    <row r="639" spans="1:6" x14ac:dyDescent="0.25">
      <c r="A639" s="80">
        <v>381</v>
      </c>
      <c r="B639" s="81" t="s">
        <v>156</v>
      </c>
      <c r="C639" s="81"/>
      <c r="D639" s="86"/>
      <c r="E639" s="87"/>
      <c r="F639" s="43"/>
    </row>
    <row r="640" spans="1:6" x14ac:dyDescent="0.25">
      <c r="A640" s="84">
        <v>3811</v>
      </c>
      <c r="B640" s="85" t="s">
        <v>192</v>
      </c>
      <c r="C640" s="85"/>
      <c r="D640" s="86"/>
      <c r="E640" s="87"/>
      <c r="F640" s="43"/>
    </row>
    <row r="641" spans="1:6" x14ac:dyDescent="0.25">
      <c r="A641" s="84">
        <v>3812</v>
      </c>
      <c r="B641" s="85" t="s">
        <v>193</v>
      </c>
      <c r="C641" s="85"/>
      <c r="D641" s="86"/>
      <c r="E641" s="87"/>
      <c r="F641" s="43"/>
    </row>
    <row r="642" spans="1:6" x14ac:dyDescent="0.25">
      <c r="A642" s="80">
        <v>383</v>
      </c>
      <c r="B642" s="81" t="s">
        <v>194</v>
      </c>
      <c r="C642" s="81"/>
      <c r="D642" s="86"/>
      <c r="E642" s="87"/>
      <c r="F642" s="43"/>
    </row>
    <row r="643" spans="1:6" x14ac:dyDescent="0.25">
      <c r="A643" s="84">
        <v>3831</v>
      </c>
      <c r="B643" s="85" t="s">
        <v>113</v>
      </c>
      <c r="C643" s="85"/>
      <c r="D643" s="86"/>
      <c r="E643" s="87"/>
      <c r="F643" s="43"/>
    </row>
    <row r="644" spans="1:6" x14ac:dyDescent="0.25">
      <c r="A644" s="80">
        <v>4</v>
      </c>
      <c r="B644" s="81" t="s">
        <v>94</v>
      </c>
      <c r="C644" s="81"/>
      <c r="D644" s="86"/>
      <c r="E644" s="83">
        <f>E645+E661</f>
        <v>5291256.83</v>
      </c>
      <c r="F644" s="43"/>
    </row>
    <row r="645" spans="1:6" x14ac:dyDescent="0.25">
      <c r="A645" s="80">
        <v>41</v>
      </c>
      <c r="B645" s="81" t="s">
        <v>95</v>
      </c>
      <c r="C645" s="81"/>
      <c r="D645" s="86"/>
      <c r="E645" s="83">
        <f>E646</f>
        <v>3590744.11</v>
      </c>
      <c r="F645" s="43"/>
    </row>
    <row r="646" spans="1:6" x14ac:dyDescent="0.25">
      <c r="A646" s="80">
        <v>412</v>
      </c>
      <c r="B646" s="81" t="s">
        <v>140</v>
      </c>
      <c r="C646" s="81"/>
      <c r="D646" s="86"/>
      <c r="E646" s="83">
        <f>E647</f>
        <v>3590744.11</v>
      </c>
      <c r="F646" s="43"/>
    </row>
    <row r="647" spans="1:6" x14ac:dyDescent="0.25">
      <c r="A647" s="84">
        <v>4124</v>
      </c>
      <c r="B647" s="85" t="s">
        <v>202</v>
      </c>
      <c r="C647" s="85"/>
      <c r="D647" s="86"/>
      <c r="E647" s="87">
        <v>3590744.11</v>
      </c>
      <c r="F647" s="43"/>
    </row>
    <row r="648" spans="1:6" x14ac:dyDescent="0.25">
      <c r="A648" s="80">
        <v>42</v>
      </c>
      <c r="B648" s="81" t="s">
        <v>98</v>
      </c>
      <c r="C648" s="81"/>
      <c r="D648" s="86"/>
      <c r="E648" s="87"/>
      <c r="F648" s="43"/>
    </row>
    <row r="649" spans="1:6" x14ac:dyDescent="0.25">
      <c r="A649" s="80">
        <v>422</v>
      </c>
      <c r="B649" s="81" t="s">
        <v>99</v>
      </c>
      <c r="C649" s="81"/>
      <c r="D649" s="86"/>
      <c r="E649" s="87"/>
      <c r="F649" s="43"/>
    </row>
    <row r="650" spans="1:6" x14ac:dyDescent="0.25">
      <c r="A650" s="84">
        <v>4221</v>
      </c>
      <c r="B650" s="85" t="s">
        <v>195</v>
      </c>
      <c r="C650" s="85"/>
      <c r="D650" s="86"/>
      <c r="E650" s="87"/>
      <c r="F650" s="43"/>
    </row>
    <row r="651" spans="1:6" x14ac:dyDescent="0.25">
      <c r="A651" s="84">
        <v>4222</v>
      </c>
      <c r="B651" s="85" t="s">
        <v>114</v>
      </c>
      <c r="C651" s="85"/>
      <c r="D651" s="86"/>
      <c r="E651" s="87"/>
      <c r="F651" s="43"/>
    </row>
    <row r="652" spans="1:6" x14ac:dyDescent="0.25">
      <c r="A652" s="84">
        <v>4223</v>
      </c>
      <c r="B652" s="85" t="s">
        <v>196</v>
      </c>
      <c r="C652" s="85"/>
      <c r="D652" s="86"/>
      <c r="E652" s="87"/>
      <c r="F652" s="43"/>
    </row>
    <row r="653" spans="1:6" x14ac:dyDescent="0.25">
      <c r="A653" s="84">
        <v>4224</v>
      </c>
      <c r="B653" s="85" t="s">
        <v>69</v>
      </c>
      <c r="C653" s="85"/>
      <c r="D653" s="86"/>
      <c r="E653" s="87"/>
      <c r="F653" s="43"/>
    </row>
    <row r="654" spans="1:6" x14ac:dyDescent="0.25">
      <c r="A654" s="84">
        <v>4225</v>
      </c>
      <c r="B654" s="85" t="s">
        <v>141</v>
      </c>
      <c r="C654" s="85"/>
      <c r="D654" s="86"/>
      <c r="E654" s="87"/>
      <c r="F654" s="43"/>
    </row>
    <row r="655" spans="1:6" x14ac:dyDescent="0.25">
      <c r="A655" s="84">
        <v>4227</v>
      </c>
      <c r="B655" s="85" t="s">
        <v>142</v>
      </c>
      <c r="C655" s="85"/>
      <c r="D655" s="86"/>
      <c r="E655" s="87"/>
      <c r="F655" s="43"/>
    </row>
    <row r="656" spans="1:6" x14ac:dyDescent="0.25">
      <c r="A656" s="80">
        <v>424</v>
      </c>
      <c r="B656" s="81" t="s">
        <v>161</v>
      </c>
      <c r="C656" s="81"/>
      <c r="D656" s="86"/>
      <c r="E656" s="87"/>
      <c r="F656" s="43"/>
    </row>
    <row r="657" spans="1:6" x14ac:dyDescent="0.25">
      <c r="A657" s="84">
        <v>4241</v>
      </c>
      <c r="B657" s="85" t="s">
        <v>197</v>
      </c>
      <c r="C657" s="85"/>
      <c r="D657" s="86"/>
      <c r="E657" s="87"/>
      <c r="F657" s="43"/>
    </row>
    <row r="658" spans="1:6" x14ac:dyDescent="0.25">
      <c r="A658" s="80">
        <v>426</v>
      </c>
      <c r="B658" s="81" t="s">
        <v>70</v>
      </c>
      <c r="C658" s="81"/>
      <c r="D658" s="86"/>
      <c r="E658" s="87"/>
      <c r="F658" s="43"/>
    </row>
    <row r="659" spans="1:6" x14ac:dyDescent="0.25">
      <c r="A659" s="84">
        <v>4262</v>
      </c>
      <c r="B659" s="85" t="s">
        <v>143</v>
      </c>
      <c r="C659" s="85"/>
      <c r="D659" s="86"/>
      <c r="E659" s="87"/>
      <c r="F659" s="43"/>
    </row>
    <row r="660" spans="1:6" x14ac:dyDescent="0.25">
      <c r="A660" s="84">
        <v>4264</v>
      </c>
      <c r="B660" s="85" t="s">
        <v>198</v>
      </c>
      <c r="C660" s="85"/>
      <c r="D660" s="86"/>
      <c r="E660" s="87"/>
      <c r="F660" s="43"/>
    </row>
    <row r="661" spans="1:6" x14ac:dyDescent="0.25">
      <c r="A661" s="80">
        <v>45</v>
      </c>
      <c r="B661" s="81" t="s">
        <v>199</v>
      </c>
      <c r="C661" s="81"/>
      <c r="D661" s="82">
        <v>5683768</v>
      </c>
      <c r="E661" s="83">
        <f>E662</f>
        <v>1700512.72</v>
      </c>
      <c r="F661" s="43">
        <f>(E661/D661)*100</f>
        <v>29.918756712096624</v>
      </c>
    </row>
    <row r="662" spans="1:6" x14ac:dyDescent="0.25">
      <c r="A662" s="80">
        <v>451</v>
      </c>
      <c r="B662" s="81" t="s">
        <v>117</v>
      </c>
      <c r="C662" s="81"/>
      <c r="D662" s="86"/>
      <c r="E662" s="83">
        <f>E663</f>
        <v>1700512.72</v>
      </c>
      <c r="F662" s="43"/>
    </row>
    <row r="663" spans="1:6" x14ac:dyDescent="0.25">
      <c r="A663" s="108">
        <v>4511</v>
      </c>
      <c r="B663" s="109" t="s">
        <v>117</v>
      </c>
      <c r="C663" s="109"/>
      <c r="D663" s="110"/>
      <c r="E663" s="111">
        <v>1700512.72</v>
      </c>
      <c r="F663" s="112"/>
    </row>
    <row r="664" spans="1:6" x14ac:dyDescent="0.25">
      <c r="A664" s="113" t="s">
        <v>200</v>
      </c>
      <c r="B664" s="113" t="s">
        <v>203</v>
      </c>
      <c r="C664" s="113"/>
      <c r="D664" s="114">
        <f>D665+D666</f>
        <v>4393641</v>
      </c>
      <c r="E664" s="115"/>
      <c r="F664" s="112">
        <f>(E664/D664)*100</f>
        <v>0</v>
      </c>
    </row>
    <row r="665" spans="1:6" x14ac:dyDescent="0.25">
      <c r="A665" s="80">
        <v>32</v>
      </c>
      <c r="B665" s="81" t="s">
        <v>19</v>
      </c>
      <c r="C665" s="81"/>
      <c r="D665" s="116">
        <v>267095</v>
      </c>
      <c r="E665" s="117">
        <v>0</v>
      </c>
      <c r="F665" s="112">
        <f>(E665/D665)*100</f>
        <v>0</v>
      </c>
    </row>
    <row r="666" spans="1:6" x14ac:dyDescent="0.25">
      <c r="A666" s="80">
        <v>45</v>
      </c>
      <c r="B666" s="81" t="s">
        <v>199</v>
      </c>
      <c r="C666" s="81"/>
      <c r="D666" s="116">
        <v>4126546</v>
      </c>
      <c r="E666" s="117">
        <v>0</v>
      </c>
      <c r="F666" s="112">
        <f>(E666/D666)*100</f>
        <v>0</v>
      </c>
    </row>
    <row r="667" spans="1:6" x14ac:dyDescent="0.25">
      <c r="A667" s="118"/>
      <c r="B667" s="118"/>
      <c r="C667" s="118"/>
      <c r="D667" s="118"/>
      <c r="E667" s="117"/>
      <c r="F667" s="91"/>
    </row>
    <row r="668" spans="1:6" x14ac:dyDescent="0.25">
      <c r="A668" s="118"/>
      <c r="B668" s="118"/>
      <c r="C668" s="118"/>
      <c r="D668" s="118"/>
      <c r="E668" s="117"/>
      <c r="F668" s="91"/>
    </row>
    <row r="669" spans="1:6" x14ac:dyDescent="0.25">
      <c r="A669" s="118"/>
      <c r="B669" s="118"/>
      <c r="C669" s="118"/>
      <c r="D669" s="118"/>
      <c r="E669" s="117"/>
      <c r="F669" s="91"/>
    </row>
    <row r="670" spans="1:6" x14ac:dyDescent="0.25">
      <c r="A670" s="118"/>
      <c r="B670" s="118"/>
      <c r="C670" s="118"/>
      <c r="D670" s="118"/>
      <c r="E670" s="117"/>
      <c r="F670" s="91"/>
    </row>
    <row r="671" spans="1:6" x14ac:dyDescent="0.25">
      <c r="A671" s="118"/>
      <c r="B671" s="118"/>
      <c r="C671" s="118"/>
      <c r="D671" s="118"/>
      <c r="E671" s="117"/>
      <c r="F671" s="91"/>
    </row>
    <row r="672" spans="1:6" x14ac:dyDescent="0.25">
      <c r="A672" s="118"/>
      <c r="B672" s="118"/>
      <c r="C672" s="118"/>
      <c r="D672" s="118"/>
      <c r="E672" s="117"/>
      <c r="F672" s="91"/>
    </row>
    <row r="673" spans="1:6" x14ac:dyDescent="0.25">
      <c r="A673" s="118"/>
      <c r="B673" s="118"/>
      <c r="C673" s="118"/>
      <c r="D673" s="118"/>
      <c r="E673" s="117"/>
      <c r="F673" s="91"/>
    </row>
    <row r="674" spans="1:6" x14ac:dyDescent="0.25">
      <c r="A674" s="118"/>
      <c r="B674" s="118"/>
      <c r="C674" s="118"/>
      <c r="D674" s="118"/>
      <c r="E674" s="117"/>
      <c r="F674" s="91"/>
    </row>
    <row r="675" spans="1:6" x14ac:dyDescent="0.25">
      <c r="A675" s="118"/>
      <c r="B675" s="118"/>
      <c r="C675" s="118"/>
      <c r="D675" s="118"/>
      <c r="E675" s="117"/>
      <c r="F675" s="91"/>
    </row>
    <row r="676" spans="1:6" x14ac:dyDescent="0.25">
      <c r="A676" s="118"/>
      <c r="B676" s="118"/>
      <c r="C676" s="118"/>
      <c r="D676" s="118"/>
      <c r="E676" s="117"/>
      <c r="F676" s="91"/>
    </row>
    <row r="677" spans="1:6" x14ac:dyDescent="0.25">
      <c r="A677" s="118"/>
      <c r="B677" s="118"/>
      <c r="C677" s="118"/>
      <c r="D677" s="118"/>
      <c r="E677" s="117"/>
      <c r="F677" s="91"/>
    </row>
    <row r="678" spans="1:6" x14ac:dyDescent="0.25">
      <c r="A678" s="118"/>
      <c r="B678" s="118"/>
      <c r="C678" s="118"/>
      <c r="D678" s="118"/>
      <c r="E678" s="117"/>
      <c r="F678" s="91"/>
    </row>
    <row r="679" spans="1:6" x14ac:dyDescent="0.25">
      <c r="A679" s="118"/>
      <c r="B679" s="118"/>
      <c r="C679" s="118"/>
      <c r="D679" s="118"/>
      <c r="E679" s="117"/>
      <c r="F679" s="91"/>
    </row>
  </sheetData>
  <mergeCells count="3">
    <mergeCell ref="A1:F1"/>
    <mergeCell ref="A2:F2"/>
    <mergeCell ref="A5:B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POSEBNI DIO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point</dc:creator>
  <cp:lastModifiedBy>Natalija Viher</cp:lastModifiedBy>
  <cp:lastPrinted>2024-03-13T12:01:17Z</cp:lastPrinted>
  <dcterms:created xsi:type="dcterms:W3CDTF">2023-07-21T08:48:36Z</dcterms:created>
  <dcterms:modified xsi:type="dcterms:W3CDTF">2024-03-13T12:06:28Z</dcterms:modified>
</cp:coreProperties>
</file>